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95" windowHeight="4515" tabRatio="720" activeTab="1"/>
  </bookViews>
  <sheets>
    <sheet name="Income statement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1">'Balance sheet'!$A$1:$I$60</definedName>
    <definedName name="_xlnm.Print_Area" localSheetId="3">'Cash flow'!$A$1:$E$72</definedName>
    <definedName name="_xlnm.Print_Area" localSheetId="2">'Changes in equity'!$A$1:$J$76</definedName>
    <definedName name="_xlnm.Print_Area" localSheetId="0">'Income statement'!$A$1:$H$57</definedName>
    <definedName name="Z_E20F9847_0E72_4B29_A8AC_46822D5A4336_.wvu.PrintArea" localSheetId="1" hidden="1">'Balance sheet'!$A$1:$H$58</definedName>
    <definedName name="Z_E20F9847_0E72_4B29_A8AC_46822D5A4336_.wvu.PrintArea" localSheetId="3" hidden="1">'Cash flow'!$A$1:$E$72</definedName>
    <definedName name="Z_E20F9847_0E72_4B29_A8AC_46822D5A4336_.wvu.PrintArea" localSheetId="2" hidden="1">'Changes in equity'!$A$1:$J$76</definedName>
    <definedName name="Z_E20F9847_0E72_4B29_A8AC_46822D5A4336_.wvu.PrintArea" localSheetId="0" hidden="1">'Income statement'!$A$1:$H$57</definedName>
  </definedNames>
  <calcPr fullCalcOnLoad="1"/>
</workbook>
</file>

<file path=xl/sharedStrings.xml><?xml version="1.0" encoding="utf-8"?>
<sst xmlns="http://schemas.openxmlformats.org/spreadsheetml/2006/main" count="217" uniqueCount="170">
  <si>
    <t>Minority interests</t>
  </si>
  <si>
    <t>RM’000</t>
  </si>
  <si>
    <t>Investment in associated companies</t>
  </si>
  <si>
    <t>Other investments</t>
  </si>
  <si>
    <t>Borrowings</t>
  </si>
  <si>
    <t>Term loans</t>
  </si>
  <si>
    <t>Deferred taxation</t>
  </si>
  <si>
    <t>Financed by:</t>
  </si>
  <si>
    <t>Share capital</t>
  </si>
  <si>
    <t>RM'000</t>
  </si>
  <si>
    <t>Property, plant and equipment</t>
  </si>
  <si>
    <t>Inventories</t>
  </si>
  <si>
    <t>Trade and other receivables</t>
  </si>
  <si>
    <t>Trade and other payables</t>
  </si>
  <si>
    <t>Taxation</t>
  </si>
  <si>
    <t>Revenue</t>
  </si>
  <si>
    <t>Shareholders’ funds</t>
  </si>
  <si>
    <t>Current liabilities</t>
  </si>
  <si>
    <t>Current assets</t>
  </si>
  <si>
    <t>Profit before taxation</t>
  </si>
  <si>
    <t>Non-cash items</t>
  </si>
  <si>
    <t>Net change in current assets</t>
  </si>
  <si>
    <t>Tax paid</t>
  </si>
  <si>
    <t>Interest paid</t>
  </si>
  <si>
    <t>Interest received</t>
  </si>
  <si>
    <t>Expenses excluding finance</t>
  </si>
  <si>
    <t xml:space="preserve">  cost </t>
  </si>
  <si>
    <t>Other Operating Income</t>
  </si>
  <si>
    <t>Profit from Operations</t>
  </si>
  <si>
    <t>Finance Cost</t>
  </si>
  <si>
    <t>Profit after taxation</t>
  </si>
  <si>
    <t>Less: Minority interests</t>
  </si>
  <si>
    <t>Basic earnings per ordinary</t>
  </si>
  <si>
    <t>share (sen)</t>
  </si>
  <si>
    <t>ordinary share (sen)</t>
  </si>
  <si>
    <t xml:space="preserve">Diluted earnings per </t>
  </si>
  <si>
    <t xml:space="preserve">Share of results of </t>
  </si>
  <si>
    <t xml:space="preserve">  associated companies</t>
  </si>
  <si>
    <t>N/A</t>
  </si>
  <si>
    <t>Interest expense</t>
  </si>
  <si>
    <t>Interest income</t>
  </si>
  <si>
    <t>Dividend income</t>
  </si>
  <si>
    <t>Dividend received</t>
  </si>
  <si>
    <t>Proceeds from sale of property, plant and equipment</t>
  </si>
  <si>
    <t>Purchase of property, plant and equipment</t>
  </si>
  <si>
    <t>Adjustments for:</t>
  </si>
  <si>
    <t>Operating profit before working capital changes</t>
  </si>
  <si>
    <t>Changes in working capital:</t>
  </si>
  <si>
    <t>Cash and cash equivalents comprise:</t>
  </si>
  <si>
    <t>Deposits and bank balances</t>
  </si>
  <si>
    <t>Bank overdrafts</t>
  </si>
  <si>
    <t>Non operating items</t>
  </si>
  <si>
    <t>Capital</t>
  </si>
  <si>
    <t>Share</t>
  </si>
  <si>
    <t>Premium</t>
  </si>
  <si>
    <t>Revaluation</t>
  </si>
  <si>
    <t>Retained</t>
  </si>
  <si>
    <t>Earnings</t>
  </si>
  <si>
    <t>Total</t>
  </si>
  <si>
    <t xml:space="preserve">Currency translation </t>
  </si>
  <si>
    <t>Reserves</t>
  </si>
  <si>
    <t>Distributable</t>
  </si>
  <si>
    <t>Capital and reserves</t>
  </si>
  <si>
    <t>Prepayment against future revenues</t>
  </si>
  <si>
    <t xml:space="preserve">Redeemable convertible </t>
  </si>
  <si>
    <t xml:space="preserve">  subordinated loans</t>
  </si>
  <si>
    <t>Finance lease liabilities</t>
  </si>
  <si>
    <t>Foreign</t>
  </si>
  <si>
    <t>Exchange</t>
  </si>
  <si>
    <t>Non-distributable</t>
  </si>
  <si>
    <t>Goodwill</t>
  </si>
  <si>
    <t xml:space="preserve">  differences </t>
  </si>
  <si>
    <t>Capital*</t>
  </si>
  <si>
    <t>At 1 February 2003</t>
  </si>
  <si>
    <t>31.01.03</t>
  </si>
  <si>
    <t>Reserve</t>
  </si>
  <si>
    <t xml:space="preserve">Net profit </t>
  </si>
  <si>
    <t>As at</t>
  </si>
  <si>
    <t>ended</t>
  </si>
  <si>
    <t>Net profit for the period</t>
  </si>
  <si>
    <t>Cash flows from operating activities</t>
  </si>
  <si>
    <t>Net cash used in operating activities</t>
  </si>
  <si>
    <t>Cash flows from investing activities</t>
  </si>
  <si>
    <t>Advances to associates</t>
  </si>
  <si>
    <t>Cash flows from financing activities</t>
  </si>
  <si>
    <t>Drawdown of term loans</t>
  </si>
  <si>
    <t>Repayment of term loans</t>
  </si>
  <si>
    <t>Repayment of lease financing</t>
  </si>
  <si>
    <t>Effects of exchange rate changes</t>
  </si>
  <si>
    <t>Cash &amp; Cash Equivalents at beginning of financial period</t>
  </si>
  <si>
    <t>Cash and cash equivalents at end of financial period</t>
  </si>
  <si>
    <t>Cash generated from operations</t>
  </si>
  <si>
    <t>Net cash used in investing activities</t>
  </si>
  <si>
    <t>Net cash generated from financing activities</t>
  </si>
  <si>
    <t>Condensed Consolidated Income Statements</t>
  </si>
  <si>
    <t>(The Condensed Consolidated Income Statements should be read in conjunction with</t>
  </si>
  <si>
    <t>the Audited Financial Statements for the financial year ended 31st January 2003)</t>
  </si>
  <si>
    <t>Capital**</t>
  </si>
  <si>
    <t>** - The non-distributable capital reserves mainly consist of share premium of another company that</t>
  </si>
  <si>
    <t xml:space="preserve">       merged with the Group in 1976.</t>
  </si>
  <si>
    <t>Deferred taxation assets</t>
  </si>
  <si>
    <t>- As restated</t>
  </si>
  <si>
    <t>Non current liabilities</t>
  </si>
  <si>
    <t>Note: N/A - Not applicable</t>
  </si>
  <si>
    <t>Quarter ended</t>
  </si>
  <si>
    <t>Deposits, bank and cash balances</t>
  </si>
  <si>
    <t xml:space="preserve">- Prior year adjustment </t>
  </si>
  <si>
    <t>Dividend</t>
  </si>
  <si>
    <t>Issue of share capital</t>
  </si>
  <si>
    <t>Net cash outflows from acquisition of subsidiaries</t>
  </si>
  <si>
    <t xml:space="preserve">  (Note 25)</t>
  </si>
  <si>
    <t>Dividend paid to minority shareholders</t>
  </si>
  <si>
    <t>Net decrease in cash and cash equivalents</t>
  </si>
  <si>
    <t>Investment in jointly controlled entities</t>
  </si>
  <si>
    <t>Purchase of investment in associates</t>
  </si>
  <si>
    <t>Dividend paid</t>
  </si>
  <si>
    <t xml:space="preserve"> the Audited Financial Statements for the financial year ended 31st January 2003)</t>
  </si>
  <si>
    <t>(The Condensed Unaudited Consolidated Statement Of Changes in Equity should be read in conjunction with</t>
  </si>
  <si>
    <t>Purchase of investments</t>
  </si>
  <si>
    <t>At 1 February 2002</t>
  </si>
  <si>
    <t>*  - The distributable capital reserves comprises mainly the net gain from disposals of investments</t>
  </si>
  <si>
    <t xml:space="preserve">Net tangible assets </t>
  </si>
  <si>
    <t xml:space="preserve"> per share (sen)</t>
  </si>
  <si>
    <t>76 @</t>
  </si>
  <si>
    <t>Amount due from associated companies</t>
  </si>
  <si>
    <t>For the period ended 31 January 2004</t>
  </si>
  <si>
    <t>31.1.04</t>
  </si>
  <si>
    <t>31.1.03</t>
  </si>
  <si>
    <t>Cumulative 12 months</t>
  </si>
  <si>
    <t>As at 31 January 2004</t>
  </si>
  <si>
    <t>At 31 January 2004</t>
  </si>
  <si>
    <t>At 31 January 2003</t>
  </si>
  <si>
    <t>12 months</t>
  </si>
  <si>
    <t>For the year ended 31 January 2004</t>
  </si>
  <si>
    <t>Quarterly report on audited consolidated results</t>
  </si>
  <si>
    <t>(Audited)</t>
  </si>
  <si>
    <t>Share of results in associates and joint ventures</t>
  </si>
  <si>
    <t>Condensed Audited Consolidated Statement of Changes in Equity</t>
  </si>
  <si>
    <t>with the Audited Financial Statements for the financial year ended 31st January 2003)</t>
  </si>
  <si>
    <t xml:space="preserve">(The Condensed Audited Consolidated Balance Sheet should be read in conjunction with </t>
  </si>
  <si>
    <t xml:space="preserve">(The Condensed Audited Consolidated Cash Flow Statement should be read in conjunction </t>
  </si>
  <si>
    <t>Capital contributions received</t>
  </si>
  <si>
    <t>Proceeds from sale of investments</t>
  </si>
  <si>
    <t>Advance payment for redeemable convertible subordinated loan</t>
  </si>
  <si>
    <t>Net cash inflows on disposal of subsidiaries</t>
  </si>
  <si>
    <t>(Unaudited)</t>
  </si>
  <si>
    <t>Net current assets</t>
  </si>
  <si>
    <t xml:space="preserve">Subcription of right issue in subsidiary </t>
  </si>
  <si>
    <t>Condensed Consolidated Balance Sheet</t>
  </si>
  <si>
    <t xml:space="preserve">  for the year</t>
  </si>
  <si>
    <t>Audited Condensed Consolidated Cash Flow Statement</t>
  </si>
  <si>
    <t xml:space="preserve">Dilution of interest in </t>
  </si>
  <si>
    <t xml:space="preserve">  a subsidiary to that </t>
  </si>
  <si>
    <t xml:space="preserve">  of an associate</t>
  </si>
  <si>
    <t xml:space="preserve">Deconsolidation </t>
  </si>
  <si>
    <t xml:space="preserve">   of a subsidiary</t>
  </si>
  <si>
    <t>- subsidiaries</t>
  </si>
  <si>
    <t>- associates</t>
  </si>
  <si>
    <t>Designated account</t>
  </si>
  <si>
    <t xml:space="preserve">Net change in current liabilities </t>
  </si>
  <si>
    <t>Mining exploration expenditure</t>
  </si>
  <si>
    <t>Pledged deposits</t>
  </si>
  <si>
    <t>Designated account and pledged deposits</t>
  </si>
  <si>
    <t xml:space="preserve">64 @@ </t>
  </si>
  <si>
    <r>
      <t>(Audited)</t>
    </r>
    <r>
      <rPr>
        <b/>
        <i/>
        <sz val="10"/>
        <rFont val="Courier New"/>
        <family val="3"/>
      </rPr>
      <t>#</t>
    </r>
  </si>
  <si>
    <r>
      <t xml:space="preserve"> </t>
    </r>
    <r>
      <rPr>
        <b/>
        <i/>
        <sz val="10"/>
        <rFont val="Courier New"/>
        <family val="3"/>
      </rPr>
      <t>#</t>
    </r>
    <r>
      <rPr>
        <i/>
        <sz val="10"/>
        <rFont val="Courier New"/>
        <family val="3"/>
      </rPr>
      <t xml:space="preserve"> - After incorporating Prior Year Adjustments into the audited financial statements.</t>
    </r>
  </si>
  <si>
    <t xml:space="preserve">  @ - The NTA per share previously reported as 106 sen has been restated to exclude</t>
  </si>
  <si>
    <t xml:space="preserve">      goodwill arising from the investment in associated companies of RM336.194 million.</t>
  </si>
  <si>
    <t xml:space="preserve"> @@ - The NTA per share excludes goodwill arising from the investment in associated </t>
  </si>
  <si>
    <t xml:space="preserve">      companies of RM512.109 million.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</si>
</sst>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"/>
    <numFmt numFmtId="179" formatCode="_(* #,##0_);_(* \(#,##0\);_(* &quot;-&quot;??_);_(@_)"/>
    <numFmt numFmtId="180" formatCode="0.00_);[Red]\(0.00\)"/>
    <numFmt numFmtId="181" formatCode="_(* #,##0.0_);_(* \(#,##0.0\);_(* &quot;-&quot;??_);_(@_)"/>
    <numFmt numFmtId="182" formatCode="#,##0.0_);\(#,##0.0\)"/>
    <numFmt numFmtId="183" formatCode="#,##0.0_);[Red]\(#,##0.0\)"/>
    <numFmt numFmtId="184" formatCode="_(* #,##0.000_);_(* \(#,##0.000\);_(* &quot;-&quot;??_);_(@_)"/>
    <numFmt numFmtId="185" formatCode="_(* #,##0.0000_);_(* \(#,##0.000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 New"/>
      <family val="3"/>
    </font>
    <font>
      <b/>
      <sz val="14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u val="single"/>
      <sz val="10"/>
      <name val="Courier New"/>
      <family val="3"/>
    </font>
    <font>
      <u val="single"/>
      <sz val="10"/>
      <name val="Courier New"/>
      <family val="3"/>
    </font>
    <font>
      <strike/>
      <sz val="10"/>
      <name val="Courier New"/>
      <family val="3"/>
    </font>
    <font>
      <b/>
      <i/>
      <sz val="10"/>
      <name val="Courier New"/>
      <family val="3"/>
    </font>
    <font>
      <i/>
      <sz val="10"/>
      <name val="Courier New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38" fontId="6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79" fontId="6" fillId="0" borderId="1" xfId="15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37" fontId="4" fillId="0" borderId="0" xfId="0" applyNumberFormat="1" applyFont="1" applyBorder="1" applyAlignment="1">
      <alignment vertical="center"/>
    </xf>
    <xf numFmtId="37" fontId="4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7" fontId="9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vertical="center"/>
    </xf>
    <xf numFmtId="179" fontId="6" fillId="0" borderId="0" xfId="15" applyNumberFormat="1" applyFont="1" applyBorder="1" applyAlignment="1">
      <alignment/>
    </xf>
    <xf numFmtId="179" fontId="6" fillId="0" borderId="0" xfId="15" applyNumberFormat="1" applyFont="1" applyAlignment="1">
      <alignment/>
    </xf>
    <xf numFmtId="179" fontId="6" fillId="0" borderId="0" xfId="15" applyNumberFormat="1" applyFont="1" applyFill="1" applyAlignment="1">
      <alignment/>
    </xf>
    <xf numFmtId="179" fontId="6" fillId="0" borderId="2" xfId="15" applyNumberFormat="1" applyFont="1" applyBorder="1" applyAlignment="1">
      <alignment/>
    </xf>
    <xf numFmtId="43" fontId="5" fillId="0" borderId="0" xfId="15" applyFont="1" applyAlignment="1">
      <alignment vertical="center"/>
    </xf>
    <xf numFmtId="43" fontId="6" fillId="0" borderId="0" xfId="15" applyFont="1" applyAlignment="1">
      <alignment vertical="center"/>
    </xf>
    <xf numFmtId="43" fontId="6" fillId="0" borderId="0" xfId="15" applyFont="1" applyBorder="1" applyAlignment="1">
      <alignment vertical="center"/>
    </xf>
    <xf numFmtId="43" fontId="6" fillId="0" borderId="0" xfId="15" applyFont="1" applyAlignment="1">
      <alignment horizontal="center" vertical="center"/>
    </xf>
    <xf numFmtId="43" fontId="6" fillId="0" borderId="0" xfId="15" applyFont="1" applyBorder="1" applyAlignment="1">
      <alignment horizontal="center" vertical="center"/>
    </xf>
    <xf numFmtId="179" fontId="6" fillId="0" borderId="0" xfId="15" applyNumberFormat="1" applyFont="1" applyFill="1" applyAlignment="1">
      <alignment vertical="center"/>
    </xf>
    <xf numFmtId="179" fontId="6" fillId="0" borderId="0" xfId="15" applyNumberFormat="1" applyFont="1" applyFill="1" applyBorder="1" applyAlignment="1">
      <alignment vertical="center"/>
    </xf>
    <xf numFmtId="179" fontId="6" fillId="0" borderId="1" xfId="15" applyNumberFormat="1" applyFont="1" applyBorder="1" applyAlignment="1">
      <alignment vertical="center"/>
    </xf>
    <xf numFmtId="179" fontId="6" fillId="0" borderId="0" xfId="15" applyNumberFormat="1" applyFont="1" applyBorder="1" applyAlignment="1">
      <alignment vertical="center"/>
    </xf>
    <xf numFmtId="179" fontId="6" fillId="0" borderId="0" xfId="15" applyNumberFormat="1" applyFont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Alignment="1">
      <alignment horizontal="centerContinuous" vertical="center"/>
    </xf>
    <xf numFmtId="38" fontId="6" fillId="0" borderId="0" xfId="0" applyNumberFormat="1" applyFont="1" applyFill="1" applyAlignment="1">
      <alignment horizontal="center" vertical="center"/>
    </xf>
    <xf numFmtId="38" fontId="6" fillId="0" borderId="0" xfId="0" applyNumberFormat="1" applyFont="1" applyBorder="1" applyAlignment="1">
      <alignment vertical="center"/>
    </xf>
    <xf numFmtId="38" fontId="6" fillId="0" borderId="0" xfId="0" applyNumberFormat="1" applyFont="1" applyBorder="1" applyAlignment="1">
      <alignment horizontal="centerContinuous" vertical="center"/>
    </xf>
    <xf numFmtId="38" fontId="0" fillId="0" borderId="0" xfId="0" applyNumberFormat="1" applyFont="1" applyAlignment="1">
      <alignment vertical="center"/>
    </xf>
    <xf numFmtId="43" fontId="6" fillId="0" borderId="0" xfId="15" applyFont="1" applyAlignment="1" quotePrefix="1">
      <alignment vertical="center"/>
    </xf>
    <xf numFmtId="179" fontId="0" fillId="0" borderId="0" xfId="15" applyNumberFormat="1" applyFont="1" applyAlignment="1">
      <alignment vertical="center"/>
    </xf>
    <xf numFmtId="179" fontId="6" fillId="0" borderId="1" xfId="15" applyNumberFormat="1" applyFont="1" applyFill="1" applyBorder="1" applyAlignment="1">
      <alignment vertical="center"/>
    </xf>
    <xf numFmtId="179" fontId="7" fillId="0" borderId="0" xfId="15" applyNumberFormat="1" applyFont="1" applyAlignment="1">
      <alignment vertical="center"/>
    </xf>
    <xf numFmtId="179" fontId="6" fillId="0" borderId="0" xfId="15" applyNumberFormat="1" applyFont="1" applyAlignment="1" quotePrefix="1">
      <alignment vertical="center"/>
    </xf>
    <xf numFmtId="179" fontId="0" fillId="0" borderId="0" xfId="15" applyNumberFormat="1" applyFont="1" applyAlignment="1">
      <alignment vertical="center"/>
    </xf>
    <xf numFmtId="179" fontId="7" fillId="0" borderId="0" xfId="15" applyNumberFormat="1" applyFont="1" applyAlignment="1">
      <alignment vertical="center"/>
    </xf>
    <xf numFmtId="179" fontId="7" fillId="0" borderId="0" xfId="15" applyNumberFormat="1" applyFont="1" applyFill="1" applyAlignment="1">
      <alignment vertical="center"/>
    </xf>
    <xf numFmtId="43" fontId="6" fillId="0" borderId="0" xfId="15" applyFont="1" applyAlignment="1">
      <alignment/>
    </xf>
    <xf numFmtId="43" fontId="6" fillId="0" borderId="0" xfId="15" applyFont="1" applyAlignment="1" quotePrefix="1">
      <alignment/>
    </xf>
    <xf numFmtId="43" fontId="5" fillId="0" borderId="0" xfId="15" applyFont="1" applyAlignment="1">
      <alignment/>
    </xf>
    <xf numFmtId="0" fontId="7" fillId="0" borderId="0" xfId="0" applyFont="1" applyAlignment="1">
      <alignment vertical="center"/>
    </xf>
    <xf numFmtId="37" fontId="7" fillId="0" borderId="0" xfId="0" applyNumberFormat="1" applyFont="1" applyAlignment="1">
      <alignment vertical="center"/>
    </xf>
    <xf numFmtId="3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3" fontId="7" fillId="0" borderId="0" xfId="15" applyFont="1" applyAlignment="1">
      <alignment vertical="center"/>
    </xf>
    <xf numFmtId="4" fontId="6" fillId="0" borderId="0" xfId="0" applyNumberFormat="1" applyFont="1" applyAlignment="1">
      <alignment vertical="center"/>
    </xf>
    <xf numFmtId="38" fontId="7" fillId="0" borderId="0" xfId="0" applyNumberFormat="1" applyFont="1" applyFill="1" applyAlignment="1">
      <alignment horizontal="center" vertical="center"/>
    </xf>
    <xf numFmtId="38" fontId="7" fillId="0" borderId="0" xfId="0" applyNumberFormat="1" applyFont="1" applyAlignment="1">
      <alignment horizontal="centerContinuous" vertical="center"/>
    </xf>
    <xf numFmtId="15" fontId="8" fillId="0" borderId="0" xfId="0" applyNumberFormat="1" applyFont="1" applyAlignment="1" quotePrefix="1">
      <alignment horizontal="center"/>
    </xf>
    <xf numFmtId="38" fontId="8" fillId="0" borderId="0" xfId="0" applyNumberFormat="1" applyFont="1" applyAlignment="1">
      <alignment horizontal="centerContinuous" vertical="center"/>
    </xf>
    <xf numFmtId="38" fontId="7" fillId="0" borderId="0" xfId="0" applyNumberFormat="1" applyFont="1" applyBorder="1" applyAlignment="1">
      <alignment horizontal="center" vertical="center"/>
    </xf>
    <xf numFmtId="38" fontId="7" fillId="0" borderId="0" xfId="0" applyNumberFormat="1" applyFont="1" applyBorder="1" applyAlignment="1">
      <alignment horizontal="centerContinuous" vertical="center"/>
    </xf>
    <xf numFmtId="37" fontId="7" fillId="0" borderId="0" xfId="0" applyNumberFormat="1" applyFont="1" applyBorder="1" applyAlignment="1" quotePrefix="1">
      <alignment horizontal="center" vertical="center"/>
    </xf>
    <xf numFmtId="37" fontId="8" fillId="0" borderId="0" xfId="0" applyNumberFormat="1" applyFont="1" applyAlignment="1">
      <alignment horizontal="center" vertical="center"/>
    </xf>
    <xf numFmtId="37" fontId="7" fillId="0" borderId="0" xfId="0" applyNumberFormat="1" applyFont="1" applyAlignment="1">
      <alignment horizontal="center" vertical="center"/>
    </xf>
    <xf numFmtId="179" fontId="6" fillId="0" borderId="2" xfId="15" applyNumberFormat="1" applyFont="1" applyFill="1" applyBorder="1" applyAlignment="1">
      <alignment vertical="center"/>
    </xf>
    <xf numFmtId="179" fontId="6" fillId="0" borderId="2" xfId="15" applyNumberFormat="1" applyFont="1" applyBorder="1" applyAlignment="1">
      <alignment vertical="center"/>
    </xf>
    <xf numFmtId="179" fontId="7" fillId="0" borderId="1" xfId="15" applyNumberFormat="1" applyFont="1" applyBorder="1" applyAlignment="1">
      <alignment vertical="center"/>
    </xf>
    <xf numFmtId="179" fontId="7" fillId="0" borderId="0" xfId="15" applyNumberFormat="1" applyFont="1" applyBorder="1" applyAlignment="1">
      <alignment vertical="center"/>
    </xf>
    <xf numFmtId="0" fontId="7" fillId="0" borderId="0" xfId="0" applyNumberFormat="1" applyFont="1" applyAlignment="1" quotePrefix="1">
      <alignment horizontal="center" vertical="center"/>
    </xf>
    <xf numFmtId="37" fontId="8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Alignment="1">
      <alignment vertical="center"/>
    </xf>
    <xf numFmtId="43" fontId="6" fillId="0" borderId="0" xfId="15" applyNumberFormat="1" applyFont="1" applyFill="1" applyAlignment="1">
      <alignment vertical="center"/>
    </xf>
    <xf numFmtId="179" fontId="7" fillId="0" borderId="0" xfId="15" applyNumberFormat="1" applyFont="1" applyFill="1" applyAlignment="1">
      <alignment horizontal="right" vertical="center"/>
    </xf>
    <xf numFmtId="179" fontId="0" fillId="0" borderId="0" xfId="15" applyNumberFormat="1" applyFont="1" applyFill="1" applyAlignment="1">
      <alignment vertical="center"/>
    </xf>
    <xf numFmtId="37" fontId="9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Alignment="1">
      <alignment/>
    </xf>
    <xf numFmtId="43" fontId="6" fillId="0" borderId="0" xfId="15" applyFont="1" applyFill="1" applyAlignment="1">
      <alignment/>
    </xf>
    <xf numFmtId="179" fontId="6" fillId="0" borderId="2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179" fontId="6" fillId="0" borderId="0" xfId="15" applyNumberFormat="1" applyFont="1" applyFill="1" applyBorder="1" applyAlignment="1">
      <alignment/>
    </xf>
    <xf numFmtId="37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 quotePrefix="1">
      <alignment horizontal="center" vertical="center"/>
    </xf>
    <xf numFmtId="37" fontId="6" fillId="0" borderId="0" xfId="0" applyNumberFormat="1" applyFont="1" applyFill="1" applyAlignment="1">
      <alignment vertical="center"/>
    </xf>
    <xf numFmtId="179" fontId="7" fillId="0" borderId="1" xfId="15" applyNumberFormat="1" applyFont="1" applyFill="1" applyBorder="1" applyAlignment="1">
      <alignment vertical="center"/>
    </xf>
    <xf numFmtId="179" fontId="7" fillId="0" borderId="2" xfId="15" applyNumberFormat="1" applyFont="1" applyFill="1" applyBorder="1" applyAlignment="1">
      <alignment vertical="center"/>
    </xf>
    <xf numFmtId="179" fontId="7" fillId="0" borderId="0" xfId="15" applyNumberFormat="1" applyFont="1" applyFill="1" applyBorder="1" applyAlignment="1">
      <alignment vertical="center"/>
    </xf>
    <xf numFmtId="43" fontId="6" fillId="0" borderId="0" xfId="15" applyFont="1" applyAlignment="1" quotePrefix="1">
      <alignment horizontal="left" vertical="center" indent="1"/>
    </xf>
    <xf numFmtId="179" fontId="10" fillId="0" borderId="0" xfId="15" applyNumberFormat="1" applyFont="1" applyBorder="1" applyAlignment="1">
      <alignment vertical="center"/>
    </xf>
    <xf numFmtId="179" fontId="10" fillId="0" borderId="0" xfId="15" applyNumberFormat="1" applyFont="1" applyFill="1" applyBorder="1" applyAlignment="1">
      <alignment vertical="center"/>
    </xf>
    <xf numFmtId="43" fontId="6" fillId="0" borderId="0" xfId="15" applyFont="1" applyFill="1" applyAlignment="1">
      <alignment horizontal="center" vertical="center"/>
    </xf>
    <xf numFmtId="37" fontId="7" fillId="0" borderId="0" xfId="15" applyNumberFormat="1" applyFont="1" applyFill="1" applyAlignment="1">
      <alignment horizontal="right" vertical="center"/>
    </xf>
    <xf numFmtId="0" fontId="7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workbookViewId="0" topLeftCell="A5">
      <selection activeCell="H5" sqref="H5"/>
    </sheetView>
  </sheetViews>
  <sheetFormatPr defaultColWidth="9.140625" defaultRowHeight="12.75"/>
  <cols>
    <col min="1" max="1" width="33.28125" style="2" customWidth="1"/>
    <col min="2" max="2" width="13.28125" style="12" customWidth="1"/>
    <col min="3" max="3" width="1.28515625" style="11" customWidth="1"/>
    <col min="4" max="4" width="13.28125" style="12" customWidth="1"/>
    <col min="5" max="5" width="1.28515625" style="11" customWidth="1"/>
    <col min="6" max="6" width="13.28125" style="12" customWidth="1"/>
    <col min="7" max="7" width="1.28515625" style="11" customWidth="1"/>
    <col min="8" max="8" width="13.28125" style="12" customWidth="1"/>
    <col min="9" max="9" width="11.28125" style="2" bestFit="1" customWidth="1"/>
    <col min="10" max="16384" width="9.140625" style="2" customWidth="1"/>
  </cols>
  <sheetData>
    <row r="1" ht="19.5">
      <c r="A1" s="23" t="s">
        <v>94</v>
      </c>
    </row>
    <row r="2" ht="19.5">
      <c r="A2" s="23" t="s">
        <v>134</v>
      </c>
    </row>
    <row r="3" spans="1:9" ht="19.5">
      <c r="A3" s="23" t="s">
        <v>125</v>
      </c>
      <c r="B3" s="11"/>
      <c r="D3" s="11"/>
      <c r="F3" s="11"/>
      <c r="H3" s="11"/>
      <c r="I3" s="3"/>
    </row>
    <row r="4" spans="1:9" s="14" customFormat="1" ht="13.5">
      <c r="A4" s="55"/>
      <c r="B4" s="78"/>
      <c r="C4" s="78"/>
      <c r="D4" s="78"/>
      <c r="E4" s="78"/>
      <c r="F4" s="78"/>
      <c r="G4" s="15"/>
      <c r="H4" s="15"/>
      <c r="I4" s="56"/>
    </row>
    <row r="5" spans="1:9" s="14" customFormat="1" ht="13.5">
      <c r="A5" s="55"/>
      <c r="B5" s="71"/>
      <c r="C5" s="72" t="s">
        <v>104</v>
      </c>
      <c r="D5" s="71"/>
      <c r="E5" s="71"/>
      <c r="F5" s="71"/>
      <c r="G5" s="65" t="s">
        <v>128</v>
      </c>
      <c r="H5" s="64"/>
      <c r="I5" s="56"/>
    </row>
    <row r="6" spans="2:8" s="14" customFormat="1" ht="13.5">
      <c r="B6" s="71" t="s">
        <v>126</v>
      </c>
      <c r="C6" s="73"/>
      <c r="D6" s="71" t="s">
        <v>127</v>
      </c>
      <c r="E6" s="73"/>
      <c r="F6" s="71" t="s">
        <v>126</v>
      </c>
      <c r="G6" s="53"/>
      <c r="H6" s="64" t="s">
        <v>127</v>
      </c>
    </row>
    <row r="7" spans="1:8" s="14" customFormat="1" ht="13.5">
      <c r="A7" s="16"/>
      <c r="B7" s="53" t="s">
        <v>9</v>
      </c>
      <c r="C7" s="53"/>
      <c r="D7" s="53" t="s">
        <v>9</v>
      </c>
      <c r="E7" s="53"/>
      <c r="F7" s="53" t="s">
        <v>9</v>
      </c>
      <c r="G7" s="53"/>
      <c r="H7" s="53" t="s">
        <v>9</v>
      </c>
    </row>
    <row r="8" spans="1:8" s="14" customFormat="1" ht="13.5">
      <c r="A8" s="16"/>
      <c r="B8" s="63" t="s">
        <v>145</v>
      </c>
      <c r="C8" s="53"/>
      <c r="D8" s="63" t="s">
        <v>145</v>
      </c>
      <c r="E8" s="53"/>
      <c r="F8" s="63" t="s">
        <v>135</v>
      </c>
      <c r="G8" s="53"/>
      <c r="H8" s="63" t="s">
        <v>135</v>
      </c>
    </row>
    <row r="9" spans="2:8" s="14" customFormat="1" ht="13.5">
      <c r="B9" s="17"/>
      <c r="C9" s="18"/>
      <c r="D9" s="17"/>
      <c r="E9" s="18"/>
      <c r="F9" s="17"/>
      <c r="G9" s="18"/>
      <c r="H9" s="17"/>
    </row>
    <row r="10" spans="1:8" s="14" customFormat="1" ht="13.5">
      <c r="A10" s="24" t="s">
        <v>15</v>
      </c>
      <c r="B10" s="28">
        <v>458372</v>
      </c>
      <c r="C10" s="29"/>
      <c r="D10" s="28">
        <v>186099</v>
      </c>
      <c r="E10" s="29"/>
      <c r="F10" s="28">
        <v>1167598</v>
      </c>
      <c r="G10" s="29">
        <v>680</v>
      </c>
      <c r="H10" s="28">
        <v>729883</v>
      </c>
    </row>
    <row r="11" spans="1:8" s="14" customFormat="1" ht="13.5">
      <c r="A11" s="24"/>
      <c r="B11" s="28"/>
      <c r="C11" s="29"/>
      <c r="D11" s="28"/>
      <c r="E11" s="29"/>
      <c r="F11" s="28"/>
      <c r="G11" s="29"/>
      <c r="H11" s="28"/>
    </row>
    <row r="12" spans="1:8" s="14" customFormat="1" ht="13.5">
      <c r="A12" s="24" t="s">
        <v>25</v>
      </c>
      <c r="B12" s="28"/>
      <c r="C12" s="29"/>
      <c r="D12" s="28"/>
      <c r="E12" s="29"/>
      <c r="F12" s="28"/>
      <c r="G12" s="29"/>
      <c r="H12" s="28"/>
    </row>
    <row r="13" spans="1:8" s="14" customFormat="1" ht="13.5">
      <c r="A13" s="24" t="s">
        <v>26</v>
      </c>
      <c r="B13" s="28">
        <v>-350139</v>
      </c>
      <c r="C13" s="29"/>
      <c r="D13" s="28">
        <v>-157311</v>
      </c>
      <c r="E13" s="29"/>
      <c r="F13" s="28">
        <v>-959526</v>
      </c>
      <c r="G13" s="29"/>
      <c r="H13" s="28">
        <v>-655258</v>
      </c>
    </row>
    <row r="14" spans="1:8" s="14" customFormat="1" ht="13.5">
      <c r="A14" s="24"/>
      <c r="B14" s="28"/>
      <c r="C14" s="29"/>
      <c r="D14" s="28"/>
      <c r="E14" s="29"/>
      <c r="F14" s="28"/>
      <c r="G14" s="29"/>
      <c r="H14" s="28"/>
    </row>
    <row r="15" spans="1:8" s="14" customFormat="1" ht="13.5">
      <c r="A15" s="24" t="s">
        <v>27</v>
      </c>
      <c r="B15" s="42">
        <v>30109</v>
      </c>
      <c r="C15" s="29"/>
      <c r="D15" s="42">
        <v>21282</v>
      </c>
      <c r="E15" s="29"/>
      <c r="F15" s="42">
        <v>50816</v>
      </c>
      <c r="G15" s="29"/>
      <c r="H15" s="42">
        <v>38338</v>
      </c>
    </row>
    <row r="16" spans="1:8" s="14" customFormat="1" ht="13.5">
      <c r="A16" s="24"/>
      <c r="B16" s="31"/>
      <c r="C16" s="31"/>
      <c r="D16" s="31"/>
      <c r="E16" s="31"/>
      <c r="F16" s="31"/>
      <c r="G16" s="31"/>
      <c r="H16" s="31"/>
    </row>
    <row r="17" spans="1:8" s="14" customFormat="1" ht="13.5">
      <c r="A17" s="24" t="s">
        <v>28</v>
      </c>
      <c r="B17" s="31">
        <f>SUM(B10:B15)</f>
        <v>138342</v>
      </c>
      <c r="C17" s="31"/>
      <c r="D17" s="28">
        <f>SUM(D10:D15)</f>
        <v>50070</v>
      </c>
      <c r="E17" s="31"/>
      <c r="F17" s="31">
        <f>SUM(F10:F15)</f>
        <v>258888</v>
      </c>
      <c r="G17" s="31"/>
      <c r="H17" s="31">
        <f>SUM(H10:H15)</f>
        <v>112963</v>
      </c>
    </row>
    <row r="18" spans="1:8" s="14" customFormat="1" ht="13.5">
      <c r="A18" s="24"/>
      <c r="B18" s="32"/>
      <c r="C18" s="31"/>
      <c r="D18" s="32"/>
      <c r="E18" s="31"/>
      <c r="F18" s="32"/>
      <c r="G18" s="31"/>
      <c r="H18" s="32"/>
    </row>
    <row r="19" spans="1:8" s="14" customFormat="1" ht="13.5">
      <c r="A19" s="24" t="s">
        <v>51</v>
      </c>
      <c r="B19" s="32">
        <v>-4388</v>
      </c>
      <c r="C19" s="31"/>
      <c r="D19" s="28">
        <v>-7381</v>
      </c>
      <c r="E19" s="31"/>
      <c r="F19" s="32">
        <v>-23573</v>
      </c>
      <c r="G19" s="31"/>
      <c r="H19" s="32">
        <v>3086</v>
      </c>
    </row>
    <row r="20" spans="1:8" s="14" customFormat="1" ht="13.5">
      <c r="A20" s="24"/>
      <c r="B20" s="32"/>
      <c r="C20" s="31"/>
      <c r="D20" s="32"/>
      <c r="E20" s="31"/>
      <c r="F20" s="32"/>
      <c r="G20" s="31"/>
      <c r="H20" s="32"/>
    </row>
    <row r="21" spans="1:8" s="14" customFormat="1" ht="13.5">
      <c r="A21" s="24" t="s">
        <v>29</v>
      </c>
      <c r="B21" s="32">
        <v>-48388</v>
      </c>
      <c r="C21" s="31"/>
      <c r="D21" s="28">
        <v>-29185</v>
      </c>
      <c r="E21" s="31"/>
      <c r="F21" s="32">
        <v>-184318</v>
      </c>
      <c r="G21" s="31"/>
      <c r="H21" s="32">
        <v>-42730</v>
      </c>
    </row>
    <row r="22" spans="1:8" s="14" customFormat="1" ht="13.5">
      <c r="A22" s="24"/>
      <c r="B22" s="32"/>
      <c r="C22" s="31"/>
      <c r="D22" s="32"/>
      <c r="E22" s="31"/>
      <c r="F22" s="32"/>
      <c r="G22" s="31"/>
      <c r="H22" s="32"/>
    </row>
    <row r="23" spans="1:8" s="14" customFormat="1" ht="13.5">
      <c r="A23" s="24" t="s">
        <v>36</v>
      </c>
      <c r="B23" s="32"/>
      <c r="C23" s="31"/>
      <c r="D23" s="32"/>
      <c r="E23" s="31"/>
      <c r="F23" s="32"/>
      <c r="G23" s="31"/>
      <c r="H23" s="28"/>
    </row>
    <row r="24" spans="1:8" s="14" customFormat="1" ht="13.5">
      <c r="A24" s="24" t="s">
        <v>37</v>
      </c>
      <c r="B24" s="30">
        <v>44818</v>
      </c>
      <c r="C24" s="31"/>
      <c r="D24" s="42">
        <v>30262</v>
      </c>
      <c r="E24" s="31"/>
      <c r="F24" s="30">
        <v>169470</v>
      </c>
      <c r="G24" s="31"/>
      <c r="H24" s="30">
        <v>132057</v>
      </c>
    </row>
    <row r="25" spans="1:8" s="14" customFormat="1" ht="13.5">
      <c r="A25" s="24"/>
      <c r="B25" s="31"/>
      <c r="C25" s="31"/>
      <c r="D25" s="31"/>
      <c r="E25" s="31"/>
      <c r="F25" s="31"/>
      <c r="G25" s="31"/>
      <c r="H25" s="29"/>
    </row>
    <row r="26" spans="1:8" s="14" customFormat="1" ht="13.5">
      <c r="A26" s="24" t="s">
        <v>19</v>
      </c>
      <c r="B26" s="31">
        <f>SUM(B17:B24)</f>
        <v>130384</v>
      </c>
      <c r="C26" s="31"/>
      <c r="D26" s="31">
        <f>SUM(D17:D24)</f>
        <v>43766</v>
      </c>
      <c r="E26" s="31"/>
      <c r="F26" s="31">
        <f>SUM(F17:F24)</f>
        <v>220467</v>
      </c>
      <c r="G26" s="31"/>
      <c r="H26" s="31">
        <f>SUM(H17:H24)</f>
        <v>205376</v>
      </c>
    </row>
    <row r="27" spans="1:8" s="14" customFormat="1" ht="13.5">
      <c r="A27" s="24"/>
      <c r="B27" s="32"/>
      <c r="C27" s="31"/>
      <c r="D27" s="32"/>
      <c r="E27" s="31"/>
      <c r="F27" s="32"/>
      <c r="G27" s="31"/>
      <c r="H27" s="32"/>
    </row>
    <row r="28" spans="1:8" s="14" customFormat="1" ht="13.5">
      <c r="A28" s="24" t="s">
        <v>14</v>
      </c>
      <c r="B28" s="91"/>
      <c r="C28" s="31"/>
      <c r="D28" s="92"/>
      <c r="E28" s="31"/>
      <c r="F28" s="91"/>
      <c r="G28" s="31"/>
      <c r="H28" s="31"/>
    </row>
    <row r="29" spans="1:8" s="14" customFormat="1" ht="13.5">
      <c r="A29" s="90" t="s">
        <v>156</v>
      </c>
      <c r="B29" s="29">
        <v>-13244</v>
      </c>
      <c r="C29" s="31"/>
      <c r="D29" s="29">
        <v>-7931</v>
      </c>
      <c r="E29" s="31"/>
      <c r="F29" s="29">
        <v>-25721</v>
      </c>
      <c r="G29" s="31"/>
      <c r="H29" s="29">
        <v>-21000</v>
      </c>
    </row>
    <row r="30" spans="1:8" s="14" customFormat="1" ht="13.5">
      <c r="A30" s="90" t="s">
        <v>157</v>
      </c>
      <c r="B30" s="42">
        <v>-12432</v>
      </c>
      <c r="C30" s="31"/>
      <c r="D30" s="42">
        <v>-8729</v>
      </c>
      <c r="E30" s="31"/>
      <c r="F30" s="42">
        <v>-49372</v>
      </c>
      <c r="G30" s="31"/>
      <c r="H30" s="42">
        <v>-42742</v>
      </c>
    </row>
    <row r="31" spans="1:8" s="14" customFormat="1" ht="13.5">
      <c r="A31" s="24"/>
      <c r="B31" s="31"/>
      <c r="C31" s="31"/>
      <c r="D31" s="31"/>
      <c r="E31" s="31"/>
      <c r="F31" s="31"/>
      <c r="G31" s="31"/>
      <c r="H31" s="29"/>
    </row>
    <row r="32" spans="1:8" s="14" customFormat="1" ht="13.5">
      <c r="A32" s="24" t="s">
        <v>30</v>
      </c>
      <c r="B32" s="31">
        <f>SUM(B26:B30)</f>
        <v>104708</v>
      </c>
      <c r="C32" s="31"/>
      <c r="D32" s="31">
        <f>SUM(D26:D30)</f>
        <v>27106</v>
      </c>
      <c r="E32" s="31"/>
      <c r="F32" s="31">
        <f>SUM(F26:F30)</f>
        <v>145374</v>
      </c>
      <c r="G32" s="31"/>
      <c r="H32" s="31">
        <f>SUM(H26:H30)</f>
        <v>141634</v>
      </c>
    </row>
    <row r="33" spans="1:8" s="14" customFormat="1" ht="13.5">
      <c r="A33" s="24"/>
      <c r="B33" s="32"/>
      <c r="C33" s="31"/>
      <c r="D33" s="32"/>
      <c r="E33" s="31"/>
      <c r="F33" s="32"/>
      <c r="G33" s="31"/>
      <c r="H33" s="28"/>
    </row>
    <row r="34" spans="1:8" s="14" customFormat="1" ht="13.5">
      <c r="A34" s="24" t="s">
        <v>31</v>
      </c>
      <c r="B34" s="30">
        <v>-12735</v>
      </c>
      <c r="C34" s="31"/>
      <c r="D34" s="42">
        <v>-8618</v>
      </c>
      <c r="E34" s="31"/>
      <c r="F34" s="30">
        <v>-29223</v>
      </c>
      <c r="G34" s="31"/>
      <c r="H34" s="30">
        <v>-30960</v>
      </c>
    </row>
    <row r="35" spans="1:8" s="14" customFormat="1" ht="13.5">
      <c r="A35" s="24"/>
      <c r="B35" s="31"/>
      <c r="C35" s="31"/>
      <c r="D35" s="31"/>
      <c r="E35" s="31"/>
      <c r="F35" s="31"/>
      <c r="G35" s="31"/>
      <c r="H35" s="29"/>
    </row>
    <row r="36" spans="1:10" s="14" customFormat="1" ht="14.25" thickBot="1">
      <c r="A36" s="25" t="s">
        <v>79</v>
      </c>
      <c r="B36" s="67">
        <f>SUM(B32:B34)</f>
        <v>91973</v>
      </c>
      <c r="C36" s="31"/>
      <c r="D36" s="66">
        <f>SUM(D32:D34)</f>
        <v>18488</v>
      </c>
      <c r="E36" s="31"/>
      <c r="F36" s="67">
        <f>SUM(F32:F34)</f>
        <v>116151</v>
      </c>
      <c r="G36" s="31"/>
      <c r="H36" s="67">
        <f>SUM(H32:H34)</f>
        <v>110674</v>
      </c>
      <c r="J36" s="74"/>
    </row>
    <row r="37" spans="1:8" s="14" customFormat="1" ht="14.25" thickTop="1">
      <c r="A37" s="24"/>
      <c r="B37" s="32"/>
      <c r="C37" s="31"/>
      <c r="D37" s="32"/>
      <c r="E37" s="31"/>
      <c r="F37" s="32"/>
      <c r="G37" s="31"/>
      <c r="H37" s="32"/>
    </row>
    <row r="38" spans="1:8" s="14" customFormat="1" ht="13.5">
      <c r="A38" s="24" t="s">
        <v>32</v>
      </c>
      <c r="B38" s="32"/>
      <c r="C38" s="31"/>
      <c r="D38" s="32"/>
      <c r="E38" s="31"/>
      <c r="F38" s="32"/>
      <c r="G38" s="31"/>
      <c r="H38" s="32"/>
    </row>
    <row r="39" spans="1:8" s="14" customFormat="1" ht="13.5">
      <c r="A39" s="24" t="s">
        <v>33</v>
      </c>
      <c r="B39" s="26">
        <f>+B36/1125824.107*100</f>
        <v>8.16939337398644</v>
      </c>
      <c r="C39" s="27"/>
      <c r="D39" s="26">
        <f>+D36/870248*100</f>
        <v>2.1244518803835226</v>
      </c>
      <c r="E39" s="27"/>
      <c r="F39" s="93">
        <f>+F36/1123711.048*100</f>
        <v>10.336376082332512</v>
      </c>
      <c r="G39" s="27"/>
      <c r="H39" s="26">
        <f>+H36/859912.21*100</f>
        <v>12.870383594157827</v>
      </c>
    </row>
    <row r="40" spans="1:8" s="14" customFormat="1" ht="13.5">
      <c r="A40" s="24"/>
      <c r="B40" s="26"/>
      <c r="C40" s="27"/>
      <c r="D40" s="26"/>
      <c r="E40" s="27"/>
      <c r="G40" s="27"/>
      <c r="H40" s="26"/>
    </row>
    <row r="41" spans="1:8" s="14" customFormat="1" ht="13.5">
      <c r="A41" s="24" t="s">
        <v>35</v>
      </c>
      <c r="B41" s="26"/>
      <c r="C41" s="27"/>
      <c r="D41" s="26"/>
      <c r="E41" s="27"/>
      <c r="F41" s="26"/>
      <c r="G41" s="27"/>
      <c r="H41" s="26"/>
    </row>
    <row r="42" spans="1:8" s="14" customFormat="1" ht="13.5">
      <c r="A42" s="24" t="s">
        <v>34</v>
      </c>
      <c r="B42" s="26" t="s">
        <v>38</v>
      </c>
      <c r="C42" s="27"/>
      <c r="D42" s="26" t="s">
        <v>38</v>
      </c>
      <c r="E42" s="27"/>
      <c r="F42" s="26" t="s">
        <v>38</v>
      </c>
      <c r="G42" s="27"/>
      <c r="H42" s="26" t="s">
        <v>38</v>
      </c>
    </row>
    <row r="43" spans="1:8" s="14" customFormat="1" ht="13.5">
      <c r="A43" s="24"/>
      <c r="B43" s="17"/>
      <c r="C43" s="18"/>
      <c r="D43" s="17"/>
      <c r="E43" s="18"/>
      <c r="F43" s="17"/>
      <c r="G43" s="18"/>
      <c r="H43" s="17"/>
    </row>
    <row r="44" spans="2:8" s="14" customFormat="1" ht="13.5">
      <c r="B44" s="17"/>
      <c r="C44" s="18"/>
      <c r="D44" s="17"/>
      <c r="E44" s="18"/>
      <c r="F44" s="17"/>
      <c r="G44" s="18"/>
      <c r="H44" s="17"/>
    </row>
    <row r="45" spans="2:8" s="14" customFormat="1" ht="13.5">
      <c r="B45" s="17"/>
      <c r="C45" s="18"/>
      <c r="D45" s="17"/>
      <c r="E45" s="18"/>
      <c r="F45" s="17"/>
      <c r="G45" s="18"/>
      <c r="H45" s="17"/>
    </row>
    <row r="46" spans="2:8" s="14" customFormat="1" ht="13.5">
      <c r="B46" s="17"/>
      <c r="C46" s="18"/>
      <c r="D46" s="17"/>
      <c r="E46" s="18"/>
      <c r="F46" s="17"/>
      <c r="G46" s="18"/>
      <c r="H46" s="17"/>
    </row>
    <row r="47" spans="2:8" s="14" customFormat="1" ht="13.5">
      <c r="B47" s="17"/>
      <c r="C47" s="18"/>
      <c r="D47" s="17"/>
      <c r="E47" s="18"/>
      <c r="F47" s="17"/>
      <c r="G47" s="18"/>
      <c r="H47" s="17"/>
    </row>
    <row r="48" spans="2:8" s="14" customFormat="1" ht="13.5">
      <c r="B48" s="17"/>
      <c r="C48" s="18"/>
      <c r="D48" s="17"/>
      <c r="E48" s="18"/>
      <c r="F48" s="17"/>
      <c r="G48" s="18"/>
      <c r="H48" s="17"/>
    </row>
    <row r="49" spans="2:8" s="14" customFormat="1" ht="13.5">
      <c r="B49" s="17"/>
      <c r="C49" s="18"/>
      <c r="D49" s="17"/>
      <c r="E49" s="18"/>
      <c r="F49" s="17"/>
      <c r="G49" s="18"/>
      <c r="H49" s="17"/>
    </row>
    <row r="50" spans="2:8" s="14" customFormat="1" ht="13.5">
      <c r="B50" s="17"/>
      <c r="C50" s="18"/>
      <c r="D50" s="17"/>
      <c r="E50" s="18"/>
      <c r="F50" s="17"/>
      <c r="G50" s="18"/>
      <c r="H50" s="17"/>
    </row>
    <row r="51" spans="2:8" s="14" customFormat="1" ht="13.5">
      <c r="B51" s="17"/>
      <c r="C51" s="18"/>
      <c r="D51" s="17"/>
      <c r="E51" s="18"/>
      <c r="F51" s="17"/>
      <c r="G51" s="18"/>
      <c r="H51" s="17"/>
    </row>
    <row r="52" spans="2:8" s="14" customFormat="1" ht="13.5">
      <c r="B52" s="17"/>
      <c r="C52" s="18"/>
      <c r="D52" s="17"/>
      <c r="E52" s="18"/>
      <c r="F52" s="17"/>
      <c r="G52" s="18"/>
      <c r="H52" s="17"/>
    </row>
    <row r="53" spans="1:8" s="14" customFormat="1" ht="13.5">
      <c r="A53" s="24" t="s">
        <v>103</v>
      </c>
      <c r="B53" s="17"/>
      <c r="C53" s="18"/>
      <c r="D53" s="17"/>
      <c r="E53" s="18"/>
      <c r="F53" s="17"/>
      <c r="G53" s="18"/>
      <c r="H53" s="17"/>
    </row>
    <row r="54" spans="2:8" s="14" customFormat="1" ht="13.5">
      <c r="B54" s="17"/>
      <c r="C54" s="18"/>
      <c r="D54" s="17"/>
      <c r="E54" s="18"/>
      <c r="F54" s="17"/>
      <c r="G54" s="18"/>
      <c r="H54" s="17"/>
    </row>
    <row r="55" spans="1:8" s="14" customFormat="1" ht="13.5">
      <c r="A55" s="40" t="s">
        <v>95</v>
      </c>
      <c r="B55" s="17"/>
      <c r="C55" s="18"/>
      <c r="D55" s="17"/>
      <c r="E55" s="18"/>
      <c r="F55" s="17"/>
      <c r="G55" s="18"/>
      <c r="H55" s="17"/>
    </row>
    <row r="56" spans="1:8" s="14" customFormat="1" ht="13.5">
      <c r="A56" s="24" t="s">
        <v>96</v>
      </c>
      <c r="B56" s="17"/>
      <c r="C56" s="18"/>
      <c r="D56" s="17"/>
      <c r="E56" s="18"/>
      <c r="F56" s="17"/>
      <c r="G56" s="18"/>
      <c r="H56" s="17"/>
    </row>
    <row r="57" spans="1:8" s="14" customFormat="1" ht="13.5">
      <c r="A57" s="24"/>
      <c r="B57" s="17"/>
      <c r="C57" s="18"/>
      <c r="D57" s="17"/>
      <c r="E57" s="18"/>
      <c r="F57" s="17"/>
      <c r="G57" s="18"/>
      <c r="H57" s="17"/>
    </row>
    <row r="58" spans="1:8" s="14" customFormat="1" ht="13.5">
      <c r="A58" s="24"/>
      <c r="B58" s="17"/>
      <c r="C58" s="18"/>
      <c r="D58" s="17"/>
      <c r="E58" s="18"/>
      <c r="F58" s="17"/>
      <c r="G58" s="18"/>
      <c r="H58" s="17"/>
    </row>
    <row r="59" spans="2:8" s="14" customFormat="1" ht="13.5">
      <c r="B59" s="17"/>
      <c r="C59" s="18"/>
      <c r="D59" s="17"/>
      <c r="E59" s="18"/>
      <c r="F59" s="17"/>
      <c r="G59" s="18"/>
      <c r="H59" s="17"/>
    </row>
    <row r="60" spans="2:8" s="14" customFormat="1" ht="13.5">
      <c r="B60" s="17"/>
      <c r="C60" s="18"/>
      <c r="D60" s="17"/>
      <c r="E60" s="18"/>
      <c r="F60" s="17"/>
      <c r="G60" s="18"/>
      <c r="H60" s="17"/>
    </row>
    <row r="61" spans="2:8" s="14" customFormat="1" ht="13.5">
      <c r="B61" s="17"/>
      <c r="C61" s="18"/>
      <c r="D61" s="17"/>
      <c r="E61" s="18"/>
      <c r="F61" s="17"/>
      <c r="G61" s="18"/>
      <c r="H61" s="17"/>
    </row>
    <row r="62" spans="2:8" s="14" customFormat="1" ht="13.5">
      <c r="B62" s="17"/>
      <c r="C62" s="18"/>
      <c r="D62" s="17"/>
      <c r="E62" s="18"/>
      <c r="F62" s="17"/>
      <c r="G62" s="18"/>
      <c r="H62" s="17"/>
    </row>
    <row r="63" spans="2:8" s="14" customFormat="1" ht="13.5">
      <c r="B63" s="17"/>
      <c r="C63" s="18"/>
      <c r="D63" s="17"/>
      <c r="E63" s="18"/>
      <c r="F63" s="17"/>
      <c r="G63" s="18"/>
      <c r="H63" s="17"/>
    </row>
    <row r="64" spans="2:8" s="14" customFormat="1" ht="13.5">
      <c r="B64" s="17"/>
      <c r="C64" s="18"/>
      <c r="D64" s="17"/>
      <c r="E64" s="18"/>
      <c r="F64" s="17"/>
      <c r="G64" s="18"/>
      <c r="H64" s="17"/>
    </row>
    <row r="65" spans="2:8" s="14" customFormat="1" ht="13.5">
      <c r="B65" s="17"/>
      <c r="C65" s="18"/>
      <c r="D65" s="17"/>
      <c r="E65" s="18"/>
      <c r="F65" s="17"/>
      <c r="G65" s="18"/>
      <c r="H65" s="17"/>
    </row>
    <row r="66" spans="2:8" s="14" customFormat="1" ht="13.5">
      <c r="B66" s="17"/>
      <c r="C66" s="18"/>
      <c r="D66" s="17"/>
      <c r="E66" s="18"/>
      <c r="F66" s="17"/>
      <c r="G66" s="18"/>
      <c r="H66" s="17"/>
    </row>
    <row r="67" spans="2:8" s="14" customFormat="1" ht="13.5">
      <c r="B67" s="17"/>
      <c r="C67" s="18"/>
      <c r="D67" s="17"/>
      <c r="E67" s="18"/>
      <c r="F67" s="17"/>
      <c r="G67" s="18"/>
      <c r="H67" s="17"/>
    </row>
    <row r="68" spans="2:8" s="14" customFormat="1" ht="13.5">
      <c r="B68" s="17"/>
      <c r="C68" s="18"/>
      <c r="D68" s="17"/>
      <c r="E68" s="18"/>
      <c r="F68" s="17"/>
      <c r="G68" s="18"/>
      <c r="H68" s="17"/>
    </row>
    <row r="69" spans="2:8" s="14" customFormat="1" ht="13.5">
      <c r="B69" s="17"/>
      <c r="C69" s="18"/>
      <c r="D69" s="17"/>
      <c r="E69" s="18"/>
      <c r="F69" s="17"/>
      <c r="G69" s="18"/>
      <c r="H69" s="17"/>
    </row>
    <row r="70" spans="2:8" s="14" customFormat="1" ht="13.5">
      <c r="B70" s="17"/>
      <c r="C70" s="18"/>
      <c r="D70" s="17"/>
      <c r="E70" s="18"/>
      <c r="F70" s="17"/>
      <c r="G70" s="18"/>
      <c r="H70" s="17"/>
    </row>
    <row r="71" spans="2:8" s="14" customFormat="1" ht="13.5">
      <c r="B71" s="17"/>
      <c r="C71" s="18"/>
      <c r="D71" s="17"/>
      <c r="E71" s="18"/>
      <c r="F71" s="17"/>
      <c r="G71" s="18"/>
      <c r="H71" s="17"/>
    </row>
    <row r="72" spans="2:8" s="14" customFormat="1" ht="13.5">
      <c r="B72" s="17"/>
      <c r="C72" s="18"/>
      <c r="D72" s="17"/>
      <c r="E72" s="18"/>
      <c r="F72" s="17"/>
      <c r="G72" s="18"/>
      <c r="H72" s="17"/>
    </row>
    <row r="73" spans="2:8" s="14" customFormat="1" ht="13.5">
      <c r="B73" s="17"/>
      <c r="C73" s="18"/>
      <c r="D73" s="17"/>
      <c r="E73" s="18"/>
      <c r="F73" s="17"/>
      <c r="G73" s="18"/>
      <c r="H73" s="17"/>
    </row>
  </sheetData>
  <printOptions/>
  <pageMargins left="0.75" right="0.5" top="1" bottom="0.5" header="0.5" footer="0.25"/>
  <pageSetup fitToHeight="1" fitToWidth="1" horizontalDpi="600" verticalDpi="600" orientation="portrait" paperSize="9" scale="95" r:id="rId1"/>
  <headerFooter alignWithMargins="0">
    <oddHeader>&amp;L&amp;"Courier New,Regular"&amp;12  &amp;UMalaysia Mining Corporation Berhad (30245-H)         Page 1 of 20
&amp;C                                    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workbookViewId="0" topLeftCell="A46">
      <selection activeCell="D63" sqref="D63"/>
    </sheetView>
  </sheetViews>
  <sheetFormatPr defaultColWidth="9.140625" defaultRowHeight="12.75"/>
  <cols>
    <col min="1" max="1" width="9.140625" style="33" customWidth="1"/>
    <col min="2" max="2" width="15.57421875" style="33" customWidth="1"/>
    <col min="3" max="3" width="15.140625" style="33" customWidth="1"/>
    <col min="4" max="4" width="9.00390625" style="33" customWidth="1"/>
    <col min="5" max="5" width="9.421875" style="33" customWidth="1"/>
    <col min="6" max="6" width="15.28125" style="34" customWidth="1"/>
    <col min="7" max="7" width="5.57421875" style="33" customWidth="1"/>
    <col min="8" max="8" width="15.28125" style="33" customWidth="1"/>
    <col min="9" max="9" width="3.28125" style="33" customWidth="1"/>
    <col min="10" max="16384" width="9.140625" style="33" customWidth="1"/>
  </cols>
  <sheetData>
    <row r="1" ht="13.5">
      <c r="A1" s="55" t="s">
        <v>148</v>
      </c>
    </row>
    <row r="2" spans="1:9" ht="13.5">
      <c r="A2" s="55" t="s">
        <v>129</v>
      </c>
      <c r="E2" s="35"/>
      <c r="F2" s="36"/>
      <c r="G2" s="35"/>
      <c r="H2" s="36"/>
      <c r="I2" s="35"/>
    </row>
    <row r="3" spans="5:9" ht="13.5">
      <c r="E3" s="35"/>
      <c r="F3" s="57" t="s">
        <v>77</v>
      </c>
      <c r="G3" s="58"/>
      <c r="H3" s="57" t="s">
        <v>77</v>
      </c>
      <c r="I3" s="35"/>
    </row>
    <row r="4" spans="6:9" ht="13.5">
      <c r="F4" s="59" t="str">
        <f>'Income statement'!B6</f>
        <v>31.1.04</v>
      </c>
      <c r="G4" s="60"/>
      <c r="H4" s="59" t="s">
        <v>74</v>
      </c>
      <c r="I4" s="35"/>
    </row>
    <row r="5" spans="1:9" ht="13.5">
      <c r="A5" s="37"/>
      <c r="B5" s="37"/>
      <c r="C5" s="37"/>
      <c r="D5" s="37"/>
      <c r="F5" s="61" t="s">
        <v>1</v>
      </c>
      <c r="G5" s="62"/>
      <c r="H5" s="61" t="s">
        <v>1</v>
      </c>
      <c r="I5" s="38"/>
    </row>
    <row r="6" spans="1:9" ht="13.5">
      <c r="A6" s="37"/>
      <c r="B6" s="37"/>
      <c r="C6" s="37"/>
      <c r="D6" s="37"/>
      <c r="F6" s="63" t="s">
        <v>135</v>
      </c>
      <c r="G6" s="62"/>
      <c r="H6" s="63" t="s">
        <v>164</v>
      </c>
      <c r="I6" s="38"/>
    </row>
    <row r="8" spans="1:8" ht="13.5">
      <c r="A8" s="32" t="s">
        <v>10</v>
      </c>
      <c r="B8" s="41"/>
      <c r="C8" s="41"/>
      <c r="D8" s="32"/>
      <c r="E8" s="41"/>
      <c r="F8" s="28">
        <v>3137285</v>
      </c>
      <c r="G8" s="32"/>
      <c r="H8" s="32">
        <v>2984132</v>
      </c>
    </row>
    <row r="9" spans="1:8" ht="13.5">
      <c r="A9" s="32" t="s">
        <v>2</v>
      </c>
      <c r="B9" s="41"/>
      <c r="C9" s="41"/>
      <c r="D9" s="32"/>
      <c r="E9" s="41"/>
      <c r="F9" s="28">
        <v>1228941</v>
      </c>
      <c r="G9" s="32"/>
      <c r="H9" s="32">
        <v>1008758</v>
      </c>
    </row>
    <row r="10" spans="1:8" ht="13.5">
      <c r="A10" s="32" t="s">
        <v>113</v>
      </c>
      <c r="B10" s="41"/>
      <c r="C10" s="41"/>
      <c r="D10" s="32"/>
      <c r="E10" s="41"/>
      <c r="F10" s="28">
        <v>4188</v>
      </c>
      <c r="G10" s="32"/>
      <c r="H10" s="32">
        <v>7659</v>
      </c>
    </row>
    <row r="11" spans="1:8" ht="13.5">
      <c r="A11" s="32" t="s">
        <v>3</v>
      </c>
      <c r="B11" s="41"/>
      <c r="C11" s="41"/>
      <c r="D11" s="32"/>
      <c r="E11" s="41"/>
      <c r="F11" s="28">
        <v>260633</v>
      </c>
      <c r="G11" s="32"/>
      <c r="H11" s="32">
        <v>265186</v>
      </c>
    </row>
    <row r="12" spans="1:8" ht="13.5">
      <c r="A12" s="28" t="s">
        <v>124</v>
      </c>
      <c r="B12" s="77"/>
      <c r="C12" s="77"/>
      <c r="D12" s="28"/>
      <c r="E12" s="41"/>
      <c r="F12" s="28">
        <v>5000</v>
      </c>
      <c r="G12" s="28"/>
      <c r="H12" s="28">
        <v>21012</v>
      </c>
    </row>
    <row r="13" spans="1:8" ht="13.5">
      <c r="A13" s="32" t="s">
        <v>63</v>
      </c>
      <c r="B13" s="32"/>
      <c r="C13" s="32"/>
      <c r="D13" s="32"/>
      <c r="E13" s="41"/>
      <c r="F13" s="28">
        <v>43816</v>
      </c>
      <c r="G13" s="28"/>
      <c r="H13" s="28">
        <v>46121</v>
      </c>
    </row>
    <row r="14" spans="1:8" ht="13.5">
      <c r="A14" s="32" t="s">
        <v>100</v>
      </c>
      <c r="B14" s="32"/>
      <c r="C14" s="32"/>
      <c r="D14" s="32"/>
      <c r="E14" s="41"/>
      <c r="F14" s="28">
        <v>16394</v>
      </c>
      <c r="G14" s="28"/>
      <c r="H14" s="28">
        <v>18614</v>
      </c>
    </row>
    <row r="15" spans="1:8" ht="13.5">
      <c r="A15" s="32" t="s">
        <v>70</v>
      </c>
      <c r="B15" s="32"/>
      <c r="C15" s="32"/>
      <c r="D15" s="32"/>
      <c r="E15" s="41"/>
      <c r="F15" s="42">
        <v>1800993</v>
      </c>
      <c r="G15" s="28"/>
      <c r="H15" s="42">
        <v>1816972</v>
      </c>
    </row>
    <row r="16" spans="1:8" ht="13.5">
      <c r="A16" s="32"/>
      <c r="B16" s="32"/>
      <c r="C16" s="32"/>
      <c r="D16" s="32"/>
      <c r="E16" s="41"/>
      <c r="F16" s="28">
        <f>SUM(F8:F15)</f>
        <v>6497250</v>
      </c>
      <c r="G16" s="28"/>
      <c r="H16" s="28">
        <f>SUM(H8:H15)</f>
        <v>6168454</v>
      </c>
    </row>
    <row r="17" spans="1:8" ht="13.5">
      <c r="A17" s="43" t="s">
        <v>18</v>
      </c>
      <c r="B17" s="32"/>
      <c r="C17" s="32"/>
      <c r="D17" s="32"/>
      <c r="E17" s="41"/>
      <c r="F17" s="28"/>
      <c r="G17" s="28"/>
      <c r="H17" s="28"/>
    </row>
    <row r="18" spans="1:8" ht="13.5">
      <c r="A18" s="32"/>
      <c r="B18" s="32" t="s">
        <v>11</v>
      </c>
      <c r="C18" s="41"/>
      <c r="D18" s="41"/>
      <c r="E18" s="41"/>
      <c r="F18" s="28">
        <v>24086</v>
      </c>
      <c r="G18" s="28"/>
      <c r="H18" s="28">
        <v>19254</v>
      </c>
    </row>
    <row r="19" spans="1:9" ht="13.5">
      <c r="A19" s="32"/>
      <c r="B19" s="32" t="s">
        <v>12</v>
      </c>
      <c r="C19" s="44"/>
      <c r="D19" s="41"/>
      <c r="E19" s="41"/>
      <c r="F19" s="28">
        <v>466968</v>
      </c>
      <c r="G19" s="28"/>
      <c r="H19" s="28">
        <v>328769</v>
      </c>
      <c r="I19" s="39"/>
    </row>
    <row r="20" spans="1:8" ht="13.5">
      <c r="A20" s="32"/>
      <c r="B20" s="32" t="s">
        <v>105</v>
      </c>
      <c r="C20" s="41"/>
      <c r="D20" s="41"/>
      <c r="E20" s="41"/>
      <c r="F20" s="42">
        <v>251530</v>
      </c>
      <c r="G20" s="28"/>
      <c r="H20" s="42">
        <v>501764</v>
      </c>
    </row>
    <row r="21" spans="1:8" ht="13.5">
      <c r="A21" s="32"/>
      <c r="B21" s="32"/>
      <c r="C21" s="32"/>
      <c r="D21" s="32"/>
      <c r="E21" s="41"/>
      <c r="F21" s="42">
        <f>SUM(F18:F20)</f>
        <v>742584</v>
      </c>
      <c r="G21" s="28"/>
      <c r="H21" s="42">
        <f>SUM(H18:H20)</f>
        <v>849787</v>
      </c>
    </row>
    <row r="22" spans="1:8" ht="13.5">
      <c r="A22" s="43" t="s">
        <v>17</v>
      </c>
      <c r="B22" s="32"/>
      <c r="C22" s="32"/>
      <c r="D22" s="32"/>
      <c r="E22" s="41"/>
      <c r="F22" s="28"/>
      <c r="G22" s="28"/>
      <c r="H22" s="28"/>
    </row>
    <row r="23" spans="1:9" ht="13.5">
      <c r="A23" s="32"/>
      <c r="B23" s="32" t="s">
        <v>13</v>
      </c>
      <c r="C23" s="44"/>
      <c r="D23" s="41"/>
      <c r="E23" s="41"/>
      <c r="F23" s="28">
        <v>347564</v>
      </c>
      <c r="G23" s="28"/>
      <c r="H23" s="28">
        <v>363472</v>
      </c>
      <c r="I23" s="39"/>
    </row>
    <row r="24" spans="1:9" ht="13.5">
      <c r="A24" s="32"/>
      <c r="B24" s="32" t="s">
        <v>4</v>
      </c>
      <c r="C24" s="41"/>
      <c r="D24" s="41"/>
      <c r="E24" s="41"/>
      <c r="F24" s="28">
        <v>301097</v>
      </c>
      <c r="G24" s="28"/>
      <c r="H24" s="28">
        <v>93365</v>
      </c>
      <c r="I24" s="39"/>
    </row>
    <row r="25" spans="1:9" ht="13.5">
      <c r="A25" s="32"/>
      <c r="B25" s="32" t="s">
        <v>66</v>
      </c>
      <c r="C25" s="41"/>
      <c r="D25" s="41"/>
      <c r="E25" s="41"/>
      <c r="F25" s="28">
        <v>0</v>
      </c>
      <c r="G25" s="32"/>
      <c r="H25" s="28">
        <v>1403</v>
      </c>
      <c r="I25" s="39"/>
    </row>
    <row r="26" spans="1:8" ht="13.5">
      <c r="A26" s="32"/>
      <c r="B26" s="32" t="s">
        <v>14</v>
      </c>
      <c r="C26" s="41"/>
      <c r="D26" s="41"/>
      <c r="E26" s="41"/>
      <c r="F26" s="42">
        <v>7856</v>
      </c>
      <c r="G26" s="29"/>
      <c r="H26" s="42">
        <v>21741</v>
      </c>
    </row>
    <row r="27" spans="1:8" ht="13.5">
      <c r="A27" s="32"/>
      <c r="B27" s="32"/>
      <c r="C27" s="32"/>
      <c r="D27" s="32"/>
      <c r="E27" s="41"/>
      <c r="F27" s="42">
        <f>SUM(F23:F26)</f>
        <v>656517</v>
      </c>
      <c r="G27" s="32"/>
      <c r="H27" s="42">
        <f>SUM(H23:H26)</f>
        <v>479981</v>
      </c>
    </row>
    <row r="28" spans="1:8" ht="13.5">
      <c r="A28" s="32"/>
      <c r="B28" s="32"/>
      <c r="C28" s="32"/>
      <c r="D28" s="32"/>
      <c r="E28" s="41"/>
      <c r="F28" s="28"/>
      <c r="G28" s="32"/>
      <c r="H28" s="32"/>
    </row>
    <row r="29" spans="1:8" ht="13.5">
      <c r="A29" s="43" t="s">
        <v>146</v>
      </c>
      <c r="B29" s="45"/>
      <c r="C29" s="45"/>
      <c r="D29" s="32"/>
      <c r="E29" s="41"/>
      <c r="F29" s="42">
        <f>+F21-F27</f>
        <v>86067</v>
      </c>
      <c r="G29" s="32"/>
      <c r="H29" s="30">
        <f>+H21-H27</f>
        <v>369806</v>
      </c>
    </row>
    <row r="30" spans="1:8" ht="13.5">
      <c r="A30" s="43"/>
      <c r="B30" s="45"/>
      <c r="C30" s="45"/>
      <c r="D30" s="32"/>
      <c r="E30" s="41"/>
      <c r="F30" s="29"/>
      <c r="G30" s="31"/>
      <c r="H30" s="31"/>
    </row>
    <row r="31" spans="1:8" ht="14.25" thickBot="1">
      <c r="A31" s="43"/>
      <c r="B31" s="45"/>
      <c r="C31" s="45"/>
      <c r="D31" s="32"/>
      <c r="E31" s="41"/>
      <c r="F31" s="67">
        <f>+F16+F29</f>
        <v>6583317</v>
      </c>
      <c r="G31" s="32"/>
      <c r="H31" s="67">
        <f>+H16+H29</f>
        <v>6538260</v>
      </c>
    </row>
    <row r="32" spans="1:8" ht="14.25" thickTop="1">
      <c r="A32" s="43"/>
      <c r="B32" s="45"/>
      <c r="C32" s="45"/>
      <c r="D32" s="32"/>
      <c r="E32" s="41"/>
      <c r="F32" s="28"/>
      <c r="G32" s="32"/>
      <c r="H32" s="32"/>
    </row>
    <row r="33" spans="1:8" ht="13.5">
      <c r="A33" s="46" t="s">
        <v>7</v>
      </c>
      <c r="B33" s="32"/>
      <c r="C33" s="32"/>
      <c r="D33" s="32"/>
      <c r="E33" s="41"/>
      <c r="F33" s="28"/>
      <c r="G33" s="32"/>
      <c r="H33" s="28"/>
    </row>
    <row r="34" spans="1:8" ht="13.5">
      <c r="A34" s="46" t="s">
        <v>62</v>
      </c>
      <c r="B34" s="32"/>
      <c r="C34" s="32"/>
      <c r="D34" s="32"/>
      <c r="E34" s="41"/>
      <c r="F34" s="28"/>
      <c r="G34" s="32"/>
      <c r="H34" s="28"/>
    </row>
    <row r="35" spans="1:8" ht="13.5">
      <c r="A35" s="32" t="s">
        <v>8</v>
      </c>
      <c r="B35" s="41"/>
      <c r="C35" s="41"/>
      <c r="D35" s="32"/>
      <c r="E35" s="41"/>
      <c r="F35" s="28">
        <v>112661</v>
      </c>
      <c r="G35" s="32"/>
      <c r="H35" s="28">
        <v>112141</v>
      </c>
    </row>
    <row r="36" spans="1:8" ht="13.5">
      <c r="A36" s="32" t="s">
        <v>60</v>
      </c>
      <c r="B36" s="41"/>
      <c r="C36" s="41"/>
      <c r="D36" s="32"/>
      <c r="E36" s="41"/>
      <c r="F36" s="42">
        <v>2920873</v>
      </c>
      <c r="G36" s="32"/>
      <c r="H36" s="42">
        <v>2896627</v>
      </c>
    </row>
    <row r="37" spans="1:8" ht="13.5">
      <c r="A37" s="32"/>
      <c r="B37" s="32"/>
      <c r="C37" s="32"/>
      <c r="D37" s="32"/>
      <c r="E37" s="41"/>
      <c r="F37" s="28"/>
      <c r="G37" s="32"/>
      <c r="H37" s="28"/>
    </row>
    <row r="38" spans="1:8" ht="13.5">
      <c r="A38" s="46" t="s">
        <v>16</v>
      </c>
      <c r="B38" s="41"/>
      <c r="C38" s="41"/>
      <c r="D38" s="32"/>
      <c r="E38" s="41"/>
      <c r="F38" s="28">
        <f>SUM(F35:F37)</f>
        <v>3033534</v>
      </c>
      <c r="G38" s="32"/>
      <c r="H38" s="28">
        <f>SUM(H35:H37)</f>
        <v>3008768</v>
      </c>
    </row>
    <row r="39" spans="1:8" ht="13.5">
      <c r="A39" s="32"/>
      <c r="B39" s="41"/>
      <c r="C39" s="41"/>
      <c r="D39" s="32"/>
      <c r="E39" s="41"/>
      <c r="F39" s="28"/>
      <c r="G39" s="32"/>
      <c r="H39" s="28"/>
    </row>
    <row r="40" spans="1:8" ht="13.5">
      <c r="A40" s="32" t="s">
        <v>0</v>
      </c>
      <c r="B40" s="41"/>
      <c r="C40" s="41"/>
      <c r="D40" s="32"/>
      <c r="E40" s="41"/>
      <c r="F40" s="29">
        <v>111369</v>
      </c>
      <c r="G40" s="31"/>
      <c r="H40" s="29">
        <v>151953</v>
      </c>
    </row>
    <row r="41" spans="1:8" ht="13.5">
      <c r="A41" s="32"/>
      <c r="B41" s="41"/>
      <c r="C41" s="41"/>
      <c r="D41" s="32"/>
      <c r="E41" s="41"/>
      <c r="F41" s="29"/>
      <c r="G41" s="31"/>
      <c r="H41" s="29"/>
    </row>
    <row r="42" spans="1:8" ht="13.5">
      <c r="A42" s="46" t="s">
        <v>102</v>
      </c>
      <c r="B42" s="41"/>
      <c r="C42" s="41"/>
      <c r="D42" s="32"/>
      <c r="E42" s="41"/>
      <c r="F42" s="29"/>
      <c r="G42" s="31"/>
      <c r="H42" s="29"/>
    </row>
    <row r="43" spans="1:8" ht="13.5">
      <c r="A43" s="32" t="s">
        <v>64</v>
      </c>
      <c r="B43" s="41"/>
      <c r="C43" s="41"/>
      <c r="D43" s="32"/>
      <c r="E43" s="41"/>
      <c r="F43" s="28"/>
      <c r="G43" s="32"/>
      <c r="H43" s="28"/>
    </row>
    <row r="44" spans="1:8" ht="13.5">
      <c r="A44" s="32" t="s">
        <v>65</v>
      </c>
      <c r="B44" s="41"/>
      <c r="C44" s="41"/>
      <c r="D44" s="32"/>
      <c r="E44" s="41"/>
      <c r="F44" s="29">
        <v>263397</v>
      </c>
      <c r="G44" s="31"/>
      <c r="H44" s="29">
        <v>336769</v>
      </c>
    </row>
    <row r="45" spans="1:8" ht="13.5">
      <c r="A45" s="32" t="s">
        <v>5</v>
      </c>
      <c r="B45" s="41"/>
      <c r="C45" s="41"/>
      <c r="D45" s="32"/>
      <c r="E45" s="41"/>
      <c r="F45" s="28">
        <v>3097934</v>
      </c>
      <c r="G45" s="32"/>
      <c r="H45" s="28">
        <v>2980924</v>
      </c>
    </row>
    <row r="46" spans="1:8" ht="13.5">
      <c r="A46" s="32" t="s">
        <v>66</v>
      </c>
      <c r="B46" s="41"/>
      <c r="C46" s="41"/>
      <c r="D46" s="32"/>
      <c r="E46" s="41"/>
      <c r="F46" s="28">
        <v>0</v>
      </c>
      <c r="G46" s="32"/>
      <c r="H46" s="28">
        <v>940</v>
      </c>
    </row>
    <row r="47" spans="1:8" ht="13.5">
      <c r="A47" s="32" t="s">
        <v>6</v>
      </c>
      <c r="B47" s="41"/>
      <c r="C47" s="41"/>
      <c r="D47" s="32"/>
      <c r="E47" s="41"/>
      <c r="F47" s="42">
        <v>77083</v>
      </c>
      <c r="G47" s="31"/>
      <c r="H47" s="42">
        <v>58906</v>
      </c>
    </row>
    <row r="48" spans="1:8" ht="13.5">
      <c r="A48" s="32"/>
      <c r="B48" s="41"/>
      <c r="C48" s="41"/>
      <c r="D48" s="32"/>
      <c r="E48" s="41"/>
      <c r="F48" s="29"/>
      <c r="G48" s="31"/>
      <c r="H48" s="29"/>
    </row>
    <row r="49" spans="1:8" ht="14.25" thickBot="1">
      <c r="A49" s="32"/>
      <c r="B49" s="32"/>
      <c r="C49" s="32"/>
      <c r="D49" s="32"/>
      <c r="E49" s="41"/>
      <c r="F49" s="66">
        <f>SUM(F38:F47)</f>
        <v>6583317</v>
      </c>
      <c r="G49" s="32"/>
      <c r="H49" s="66">
        <f>SUM(H38:H47)</f>
        <v>6538260</v>
      </c>
    </row>
    <row r="50" spans="1:8" ht="14.25" thickTop="1">
      <c r="A50" s="32"/>
      <c r="B50" s="32"/>
      <c r="C50" s="32"/>
      <c r="D50" s="32"/>
      <c r="E50" s="41"/>
      <c r="F50" s="28"/>
      <c r="G50" s="32"/>
      <c r="H50" s="28"/>
    </row>
    <row r="51" spans="1:5" ht="13.5">
      <c r="A51" s="28" t="s">
        <v>121</v>
      </c>
      <c r="B51" s="77"/>
      <c r="C51" s="41"/>
      <c r="D51" s="41"/>
      <c r="E51" s="41"/>
    </row>
    <row r="52" spans="1:8" ht="13.5">
      <c r="A52" s="28" t="s">
        <v>122</v>
      </c>
      <c r="B52" s="77"/>
      <c r="C52" s="41"/>
      <c r="D52" s="41"/>
      <c r="E52" s="41"/>
      <c r="F52" s="94" t="s">
        <v>163</v>
      </c>
      <c r="G52" s="75"/>
      <c r="H52" s="76" t="s">
        <v>123</v>
      </c>
    </row>
    <row r="53" spans="1:8" ht="13.5">
      <c r="A53" s="32"/>
      <c r="B53" s="41"/>
      <c r="C53" s="41"/>
      <c r="D53" s="41"/>
      <c r="E53" s="41"/>
      <c r="F53" s="47"/>
      <c r="G53" s="32"/>
      <c r="H53" s="46"/>
    </row>
    <row r="54" spans="1:8" ht="13.5">
      <c r="A54" s="32" t="s">
        <v>139</v>
      </c>
      <c r="B54" s="41"/>
      <c r="C54" s="41"/>
      <c r="D54" s="41"/>
      <c r="E54" s="41"/>
      <c r="F54" s="47"/>
      <c r="G54" s="32"/>
      <c r="H54" s="46"/>
    </row>
    <row r="55" spans="1:8" ht="13.5">
      <c r="A55" s="32" t="s">
        <v>96</v>
      </c>
      <c r="B55" s="32"/>
      <c r="C55" s="32"/>
      <c r="D55" s="32"/>
      <c r="E55" s="32"/>
      <c r="F55" s="28"/>
      <c r="G55" s="32"/>
      <c r="H55" s="32"/>
    </row>
    <row r="56" spans="1:8" ht="13.5">
      <c r="A56" s="32" t="s">
        <v>165</v>
      </c>
      <c r="B56" s="32"/>
      <c r="C56" s="32"/>
      <c r="D56" s="32"/>
      <c r="E56" s="32"/>
      <c r="F56" s="28"/>
      <c r="G56" s="32"/>
      <c r="H56" s="32"/>
    </row>
    <row r="57" spans="1:8" ht="13.5">
      <c r="A57" s="34" t="s">
        <v>166</v>
      </c>
      <c r="B57" s="34"/>
      <c r="C57" s="34"/>
      <c r="D57" s="34"/>
      <c r="E57" s="34"/>
      <c r="G57" s="34"/>
      <c r="H57" s="34"/>
    </row>
    <row r="58" spans="1:8" ht="13.5">
      <c r="A58" s="34" t="s">
        <v>167</v>
      </c>
      <c r="B58" s="34"/>
      <c r="C58" s="34"/>
      <c r="D58" s="34"/>
      <c r="E58" s="34"/>
      <c r="G58" s="34"/>
      <c r="H58" s="34"/>
    </row>
    <row r="59" ht="13.5">
      <c r="A59" s="33" t="s">
        <v>168</v>
      </c>
    </row>
    <row r="60" ht="13.5">
      <c r="A60" s="34" t="s">
        <v>169</v>
      </c>
    </row>
    <row r="67" ht="13.5">
      <c r="H67" s="34"/>
    </row>
  </sheetData>
  <printOptions/>
  <pageMargins left="0.75" right="0.5" top="1" bottom="0.5" header="0.5" footer="0.25"/>
  <pageSetup fitToHeight="1" fitToWidth="1" horizontalDpi="600" verticalDpi="600" orientation="portrait" paperSize="9" scale="93" r:id="rId1"/>
  <headerFooter alignWithMargins="0">
    <oddHeader>&amp;L&amp;"Courier New,Regular"&amp;12  &amp;UMalaysia Mining Corporation Berhad (30245-H)         Page 2 of 20
&amp;R&amp;"Courier New,Regular"&amp;11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75" zoomScaleNormal="75" workbookViewId="0" topLeftCell="A1">
      <selection activeCell="K34" sqref="K34"/>
    </sheetView>
  </sheetViews>
  <sheetFormatPr defaultColWidth="9.140625" defaultRowHeight="12.75"/>
  <cols>
    <col min="1" max="1" width="28.421875" style="4" customWidth="1"/>
    <col min="2" max="6" width="12.7109375" style="4" customWidth="1"/>
    <col min="7" max="7" width="0.85546875" style="4" customWidth="1"/>
    <col min="8" max="10" width="12.7109375" style="4" customWidth="1"/>
    <col min="11" max="11" width="9.140625" style="4" customWidth="1"/>
    <col min="12" max="12" width="13.8515625" style="4" bestFit="1" customWidth="1"/>
    <col min="13" max="16384" width="9.140625" style="4" customWidth="1"/>
  </cols>
  <sheetData>
    <row r="1" ht="19.5">
      <c r="A1" s="50" t="s">
        <v>137</v>
      </c>
    </row>
    <row r="2" ht="19.5">
      <c r="A2" s="50" t="s">
        <v>125</v>
      </c>
    </row>
    <row r="3" spans="1:8" ht="13.5">
      <c r="A3" s="48"/>
      <c r="H3" s="7"/>
    </row>
    <row r="4" spans="1:8" ht="13.5">
      <c r="A4" s="48"/>
      <c r="H4" s="7"/>
    </row>
    <row r="5" spans="1:9" ht="14.25" thickBot="1">
      <c r="A5" s="48"/>
      <c r="C5" s="95" t="s">
        <v>69</v>
      </c>
      <c r="D5" s="95"/>
      <c r="E5" s="95"/>
      <c r="F5" s="95"/>
      <c r="G5" s="5"/>
      <c r="H5" s="95" t="s">
        <v>61</v>
      </c>
      <c r="I5" s="95"/>
    </row>
    <row r="6" spans="1:9" ht="13.5">
      <c r="A6" s="48"/>
      <c r="C6" s="10"/>
      <c r="D6" s="10"/>
      <c r="E6" s="10"/>
      <c r="F6" s="10"/>
      <c r="G6" s="5"/>
      <c r="H6" s="10"/>
      <c r="I6" s="10"/>
    </row>
    <row r="7" spans="1:9" ht="13.5">
      <c r="A7" s="48"/>
      <c r="C7" s="9"/>
      <c r="D7" s="5" t="s">
        <v>67</v>
      </c>
      <c r="E7" s="9"/>
      <c r="F7" s="9"/>
      <c r="G7" s="9"/>
      <c r="H7" s="9"/>
      <c r="I7" s="9"/>
    </row>
    <row r="8" spans="1:10" ht="13.5">
      <c r="A8" s="48"/>
      <c r="B8" s="5" t="s">
        <v>53</v>
      </c>
      <c r="C8" s="5" t="s">
        <v>53</v>
      </c>
      <c r="D8" s="10" t="s">
        <v>68</v>
      </c>
      <c r="E8" s="5" t="s">
        <v>55</v>
      </c>
      <c r="F8" s="5" t="s">
        <v>97</v>
      </c>
      <c r="G8" s="5"/>
      <c r="H8" s="5" t="s">
        <v>56</v>
      </c>
      <c r="I8" s="5" t="s">
        <v>72</v>
      </c>
      <c r="J8" s="5"/>
    </row>
    <row r="9" spans="1:10" ht="13.5">
      <c r="A9" s="48"/>
      <c r="B9" s="5" t="s">
        <v>52</v>
      </c>
      <c r="C9" s="5" t="s">
        <v>54</v>
      </c>
      <c r="D9" s="5" t="s">
        <v>75</v>
      </c>
      <c r="E9" s="5" t="s">
        <v>75</v>
      </c>
      <c r="F9" s="5" t="s">
        <v>60</v>
      </c>
      <c r="G9" s="5"/>
      <c r="H9" s="5" t="s">
        <v>57</v>
      </c>
      <c r="I9" s="5" t="s">
        <v>60</v>
      </c>
      <c r="J9" s="5" t="s">
        <v>58</v>
      </c>
    </row>
    <row r="10" spans="1:10" ht="13.5">
      <c r="A10" s="48"/>
      <c r="B10" s="5" t="s">
        <v>9</v>
      </c>
      <c r="C10" s="5" t="s">
        <v>9</v>
      </c>
      <c r="D10" s="5" t="s">
        <v>9</v>
      </c>
      <c r="E10" s="5" t="s">
        <v>9</v>
      </c>
      <c r="F10" s="5" t="s">
        <v>9</v>
      </c>
      <c r="G10" s="5"/>
      <c r="H10" s="5" t="s">
        <v>9</v>
      </c>
      <c r="I10" s="5" t="s">
        <v>9</v>
      </c>
      <c r="J10" s="5" t="s">
        <v>9</v>
      </c>
    </row>
    <row r="11" ht="13.5">
      <c r="A11" s="48"/>
    </row>
    <row r="12" spans="1:10" ht="13.5">
      <c r="A12" s="48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3.5">
      <c r="A13" s="48" t="s">
        <v>73</v>
      </c>
      <c r="B13" s="20">
        <v>112141</v>
      </c>
      <c r="C13" s="20">
        <v>1314412</v>
      </c>
      <c r="D13" s="20">
        <v>-52030</v>
      </c>
      <c r="E13" s="20">
        <v>30139</v>
      </c>
      <c r="F13" s="20">
        <v>311101</v>
      </c>
      <c r="G13" s="20"/>
      <c r="H13" s="20">
        <v>357599</v>
      </c>
      <c r="I13" s="20">
        <v>919988</v>
      </c>
      <c r="J13" s="20">
        <f>SUM(B13:I13)</f>
        <v>2993350</v>
      </c>
    </row>
    <row r="14" spans="1:10" ht="13.5">
      <c r="A14" s="49" t="s">
        <v>106</v>
      </c>
      <c r="B14" s="20"/>
      <c r="C14" s="20"/>
      <c r="D14" s="20"/>
      <c r="E14" s="20"/>
      <c r="F14" s="20"/>
      <c r="G14" s="20"/>
      <c r="H14" s="20"/>
      <c r="I14" s="20"/>
      <c r="J14" s="20"/>
    </row>
    <row r="15" spans="1:12" ht="13.5">
      <c r="A15" s="48" t="s">
        <v>110</v>
      </c>
      <c r="B15" s="8">
        <v>0</v>
      </c>
      <c r="C15" s="8">
        <v>0</v>
      </c>
      <c r="D15" s="8">
        <v>0</v>
      </c>
      <c r="E15" s="8">
        <v>-2019</v>
      </c>
      <c r="F15" s="8">
        <v>0</v>
      </c>
      <c r="G15" s="8"/>
      <c r="H15" s="8">
        <v>17437</v>
      </c>
      <c r="I15" s="8">
        <v>0</v>
      </c>
      <c r="J15" s="8">
        <f>SUM(B15:I15)</f>
        <v>15418</v>
      </c>
      <c r="L15" s="79"/>
    </row>
    <row r="16" spans="1:10" ht="13.5">
      <c r="A16" s="48"/>
      <c r="B16" s="20"/>
      <c r="C16" s="20"/>
      <c r="D16" s="20"/>
      <c r="E16" s="20"/>
      <c r="F16" s="20"/>
      <c r="G16" s="20"/>
      <c r="H16" s="20"/>
      <c r="I16" s="20"/>
      <c r="J16" s="20"/>
    </row>
    <row r="17" spans="1:12" ht="13.5">
      <c r="A17" s="49" t="s">
        <v>101</v>
      </c>
      <c r="B17" s="20">
        <f>SUM(B13:B16)</f>
        <v>112141</v>
      </c>
      <c r="C17" s="20">
        <f>SUM(C13:C16)</f>
        <v>1314412</v>
      </c>
      <c r="D17" s="20">
        <f>SUM(D13:D16)</f>
        <v>-52030</v>
      </c>
      <c r="E17" s="20">
        <f>SUM(E13:E16)</f>
        <v>28120</v>
      </c>
      <c r="F17" s="20">
        <f>SUM(F13:F16)</f>
        <v>311101</v>
      </c>
      <c r="G17" s="20"/>
      <c r="H17" s="20">
        <f>SUM(H13:H16)</f>
        <v>375036</v>
      </c>
      <c r="I17" s="20">
        <f>SUM(I13:I16)</f>
        <v>919988</v>
      </c>
      <c r="J17" s="20">
        <f>SUM(J13:J16)</f>
        <v>3008768</v>
      </c>
      <c r="K17" s="79"/>
      <c r="L17" s="79"/>
    </row>
    <row r="18" spans="1:10" ht="13.5">
      <c r="A18" s="48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3.5">
      <c r="A19" s="48" t="s">
        <v>76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3.5">
      <c r="A20" s="48" t="s">
        <v>149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20"/>
      <c r="H20" s="21">
        <f>+'Income statement'!F36</f>
        <v>116151</v>
      </c>
      <c r="I20" s="19">
        <v>0</v>
      </c>
      <c r="J20" s="19">
        <f>SUM(B20:I20)</f>
        <v>116151</v>
      </c>
    </row>
    <row r="21" spans="1:10" ht="13.5">
      <c r="A21" s="48"/>
      <c r="B21" s="19"/>
      <c r="C21" s="19"/>
      <c r="D21" s="19"/>
      <c r="E21" s="19"/>
      <c r="F21" s="19"/>
      <c r="G21" s="20"/>
      <c r="H21" s="21"/>
      <c r="I21" s="19"/>
      <c r="J21" s="19"/>
    </row>
    <row r="22" spans="1:10" ht="13.5">
      <c r="A22" s="48" t="s">
        <v>107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20"/>
      <c r="H22" s="21">
        <v>-35557</v>
      </c>
      <c r="I22" s="19">
        <v>0</v>
      </c>
      <c r="J22" s="19">
        <f>SUM(B22:I22)</f>
        <v>-35557</v>
      </c>
    </row>
    <row r="23" spans="1:10" ht="13.5">
      <c r="A23" s="48"/>
      <c r="B23" s="19"/>
      <c r="C23" s="19"/>
      <c r="D23" s="19"/>
      <c r="E23" s="19"/>
      <c r="F23" s="19"/>
      <c r="G23" s="20"/>
      <c r="H23" s="21"/>
      <c r="I23" s="19"/>
      <c r="J23" s="19"/>
    </row>
    <row r="24" spans="1:10" ht="13.5">
      <c r="A24" s="48" t="s">
        <v>108</v>
      </c>
      <c r="B24" s="19">
        <v>520</v>
      </c>
      <c r="C24" s="19">
        <v>9886</v>
      </c>
      <c r="D24" s="19">
        <v>0</v>
      </c>
      <c r="E24" s="19">
        <v>0</v>
      </c>
      <c r="F24" s="19">
        <v>0</v>
      </c>
      <c r="G24" s="20"/>
      <c r="H24" s="21">
        <v>0</v>
      </c>
      <c r="I24" s="19">
        <v>0</v>
      </c>
      <c r="J24" s="19">
        <f>SUM(B24:I24)</f>
        <v>10406</v>
      </c>
    </row>
    <row r="25" spans="1:10" ht="13.5">
      <c r="A25" s="48"/>
      <c r="B25" s="19"/>
      <c r="C25" s="19"/>
      <c r="D25" s="19"/>
      <c r="E25" s="19"/>
      <c r="F25" s="19"/>
      <c r="G25" s="20"/>
      <c r="H25" s="21"/>
      <c r="I25" s="19"/>
      <c r="J25" s="19"/>
    </row>
    <row r="26" spans="1:10" ht="13.5">
      <c r="A26" s="80" t="s">
        <v>151</v>
      </c>
      <c r="B26" s="19"/>
      <c r="C26" s="19"/>
      <c r="D26" s="19"/>
      <c r="E26" s="19"/>
      <c r="F26" s="19"/>
      <c r="G26" s="20"/>
      <c r="H26" s="21"/>
      <c r="I26" s="19"/>
      <c r="J26" s="19"/>
    </row>
    <row r="27" s="82" customFormat="1" ht="13.5">
      <c r="A27" s="48" t="s">
        <v>152</v>
      </c>
    </row>
    <row r="28" spans="1:10" s="82" customFormat="1" ht="13.5">
      <c r="A28" s="48" t="s">
        <v>153</v>
      </c>
      <c r="B28" s="83">
        <v>0</v>
      </c>
      <c r="C28" s="83">
        <v>0</v>
      </c>
      <c r="D28" s="83">
        <v>5688</v>
      </c>
      <c r="E28" s="83">
        <v>0</v>
      </c>
      <c r="F28" s="83">
        <v>0</v>
      </c>
      <c r="G28" s="21"/>
      <c r="H28" s="21">
        <v>-76037</v>
      </c>
      <c r="I28" s="83">
        <v>3246</v>
      </c>
      <c r="J28" s="83">
        <f>SUM(B28:I28)</f>
        <v>-67103</v>
      </c>
    </row>
    <row r="29" spans="1:10" s="82" customFormat="1" ht="13.5">
      <c r="A29" s="48"/>
      <c r="B29" s="83"/>
      <c r="C29" s="83"/>
      <c r="D29" s="83"/>
      <c r="E29" s="83"/>
      <c r="F29" s="83"/>
      <c r="G29" s="21"/>
      <c r="H29" s="21"/>
      <c r="I29" s="83"/>
      <c r="J29" s="83"/>
    </row>
    <row r="30" spans="1:10" s="82" customFormat="1" ht="13.5">
      <c r="A30" s="48" t="s">
        <v>154</v>
      </c>
      <c r="B30" s="83"/>
      <c r="C30" s="83"/>
      <c r="D30" s="83"/>
      <c r="E30" s="83"/>
      <c r="F30" s="83"/>
      <c r="G30" s="21"/>
      <c r="H30" s="21"/>
      <c r="I30" s="83"/>
      <c r="J30" s="83"/>
    </row>
    <row r="31" spans="1:10" s="82" customFormat="1" ht="13.5">
      <c r="A31" s="48" t="s">
        <v>155</v>
      </c>
      <c r="B31" s="83">
        <v>0</v>
      </c>
      <c r="C31" s="83">
        <v>0</v>
      </c>
      <c r="D31" s="83">
        <v>-332</v>
      </c>
      <c r="E31" s="83">
        <v>0</v>
      </c>
      <c r="F31" s="83">
        <v>0</v>
      </c>
      <c r="G31" s="21"/>
      <c r="H31" s="21">
        <v>332</v>
      </c>
      <c r="I31" s="83">
        <v>0</v>
      </c>
      <c r="J31" s="83">
        <f>SUM(B31:I31)</f>
        <v>0</v>
      </c>
    </row>
    <row r="32" spans="1:10" s="82" customFormat="1" ht="13.5">
      <c r="A32" s="48"/>
      <c r="B32" s="83"/>
      <c r="C32" s="83"/>
      <c r="D32" s="83"/>
      <c r="E32" s="83"/>
      <c r="F32" s="83"/>
      <c r="G32" s="21"/>
      <c r="H32" s="21"/>
      <c r="I32" s="83"/>
      <c r="J32" s="83"/>
    </row>
    <row r="33" spans="1:10" ht="13.5">
      <c r="A33" s="48" t="s">
        <v>59</v>
      </c>
      <c r="B33" s="19"/>
      <c r="C33" s="19"/>
      <c r="D33" s="20"/>
      <c r="E33" s="20"/>
      <c r="F33" s="20"/>
      <c r="G33" s="20"/>
      <c r="H33" s="20"/>
      <c r="I33" s="20"/>
      <c r="J33" s="19"/>
    </row>
    <row r="34" spans="1:12" ht="13.5">
      <c r="A34" s="48" t="s">
        <v>71</v>
      </c>
      <c r="B34" s="8">
        <v>0</v>
      </c>
      <c r="C34" s="8">
        <v>0</v>
      </c>
      <c r="D34" s="8">
        <v>869</v>
      </c>
      <c r="E34" s="8">
        <v>0</v>
      </c>
      <c r="F34" s="8">
        <v>0</v>
      </c>
      <c r="G34" s="8"/>
      <c r="H34" s="8">
        <v>0</v>
      </c>
      <c r="I34" s="8">
        <v>0</v>
      </c>
      <c r="J34" s="8">
        <f>SUM(B34:I34)</f>
        <v>869</v>
      </c>
      <c r="L34" s="29"/>
    </row>
    <row r="35" spans="1:10" ht="13.5">
      <c r="A35" s="49"/>
      <c r="B35" s="19"/>
      <c r="C35" s="19"/>
      <c r="D35" s="19"/>
      <c r="E35" s="19"/>
      <c r="F35" s="19"/>
      <c r="G35" s="19"/>
      <c r="H35" s="19"/>
      <c r="I35" s="19"/>
      <c r="J35" s="19"/>
    </row>
    <row r="36" spans="1:12" ht="14.25" thickBot="1">
      <c r="A36" s="80" t="s">
        <v>130</v>
      </c>
      <c r="B36" s="81">
        <f>SUM(B17:B34)</f>
        <v>112661</v>
      </c>
      <c r="C36" s="81">
        <f>SUM(C17:C34)</f>
        <v>1324298</v>
      </c>
      <c r="D36" s="81">
        <f>SUM(D17:D34)</f>
        <v>-45805</v>
      </c>
      <c r="E36" s="81">
        <f>SUM(E17:E34)</f>
        <v>28120</v>
      </c>
      <c r="F36" s="22">
        <f>SUM(F17:F34)</f>
        <v>311101</v>
      </c>
      <c r="G36" s="22"/>
      <c r="H36" s="22">
        <f>SUM(H17:H34)</f>
        <v>379925</v>
      </c>
      <c r="I36" s="22">
        <f>SUM(I17:I34)</f>
        <v>923234</v>
      </c>
      <c r="J36" s="22">
        <f>SUM(J17:J34)</f>
        <v>3033534</v>
      </c>
      <c r="L36" s="79">
        <f>+J36-'Balance sheet'!F38</f>
        <v>0</v>
      </c>
    </row>
    <row r="37" spans="1:5" ht="14.25" thickTop="1">
      <c r="A37" s="80"/>
      <c r="B37" s="82"/>
      <c r="C37" s="82"/>
      <c r="D37" s="82"/>
      <c r="E37" s="82"/>
    </row>
    <row r="38" spans="1:12" ht="13.5">
      <c r="A38" s="48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9"/>
    </row>
    <row r="39" spans="1:12" ht="13.5">
      <c r="A39" s="48"/>
      <c r="C39" s="79"/>
      <c r="F39" s="79"/>
      <c r="H39" s="79"/>
      <c r="J39" s="6"/>
      <c r="L39" s="79"/>
    </row>
    <row r="40" spans="1:12" ht="13.5">
      <c r="A40" s="48" t="s">
        <v>119</v>
      </c>
      <c r="B40" s="20">
        <v>83614</v>
      </c>
      <c r="C40" s="20">
        <v>487129</v>
      </c>
      <c r="D40" s="20">
        <v>-53308</v>
      </c>
      <c r="E40" s="20">
        <v>30139</v>
      </c>
      <c r="F40" s="20">
        <v>311101</v>
      </c>
      <c r="G40" s="20"/>
      <c r="H40" s="20">
        <v>264795</v>
      </c>
      <c r="I40" s="20">
        <v>919988</v>
      </c>
      <c r="J40" s="20">
        <f>SUM(B40:I40)</f>
        <v>2043458</v>
      </c>
      <c r="L40" s="79"/>
    </row>
    <row r="41" spans="1:10" ht="13.5">
      <c r="A41" s="49" t="s">
        <v>106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3.5">
      <c r="A42" s="48" t="s">
        <v>110</v>
      </c>
      <c r="B42" s="8">
        <v>0</v>
      </c>
      <c r="C42" s="8">
        <v>0</v>
      </c>
      <c r="D42" s="8">
        <v>0</v>
      </c>
      <c r="E42" s="8">
        <v>-2019</v>
      </c>
      <c r="F42" s="8">
        <v>0</v>
      </c>
      <c r="G42" s="8"/>
      <c r="H42" s="8">
        <v>17627</v>
      </c>
      <c r="I42" s="8">
        <v>0</v>
      </c>
      <c r="J42" s="8">
        <f>SUM(B42:I42)</f>
        <v>15608</v>
      </c>
    </row>
    <row r="43" spans="1:10" ht="13.5">
      <c r="A43" s="4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3.5">
      <c r="A44" s="49" t="s">
        <v>101</v>
      </c>
      <c r="B44" s="20">
        <f>SUM(B40:B42)</f>
        <v>83614</v>
      </c>
      <c r="C44" s="20">
        <f>SUM(C40:C42)</f>
        <v>487129</v>
      </c>
      <c r="D44" s="20">
        <f>SUM(D40:D42)</f>
        <v>-53308</v>
      </c>
      <c r="E44" s="20">
        <f>SUM(E40:E42)</f>
        <v>28120</v>
      </c>
      <c r="F44" s="20">
        <f>SUM(F40:F42)</f>
        <v>311101</v>
      </c>
      <c r="G44" s="20"/>
      <c r="H44" s="20">
        <f>SUM(H40:H42)</f>
        <v>282422</v>
      </c>
      <c r="I44" s="20">
        <f>SUM(I40:I42)</f>
        <v>919988</v>
      </c>
      <c r="J44" s="20">
        <f>SUM(J40:J42)</f>
        <v>2059066</v>
      </c>
    </row>
    <row r="45" spans="1:10" ht="13.5">
      <c r="A45" s="48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3.5">
      <c r="A46" s="48" t="s">
        <v>76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3.5">
      <c r="A47" s="48" t="s">
        <v>149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20"/>
      <c r="H47" s="21">
        <v>110674</v>
      </c>
      <c r="I47" s="19">
        <v>0</v>
      </c>
      <c r="J47" s="19">
        <f>SUM(B47:I47)</f>
        <v>110674</v>
      </c>
    </row>
    <row r="48" spans="1:10" ht="13.5">
      <c r="A48" s="48"/>
      <c r="B48" s="19"/>
      <c r="C48" s="19"/>
      <c r="D48" s="19"/>
      <c r="E48" s="19"/>
      <c r="F48" s="19"/>
      <c r="G48" s="20"/>
      <c r="H48" s="21"/>
      <c r="I48" s="19"/>
      <c r="J48" s="19"/>
    </row>
    <row r="49" spans="1:10" ht="13.5">
      <c r="A49" s="48" t="s">
        <v>107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20"/>
      <c r="H49" s="21">
        <v>-18060</v>
      </c>
      <c r="I49" s="19">
        <v>0</v>
      </c>
      <c r="J49" s="19">
        <f>SUM(B49:I49)</f>
        <v>-18060</v>
      </c>
    </row>
    <row r="50" spans="1:10" ht="13.5">
      <c r="A50" s="48"/>
      <c r="B50" s="19"/>
      <c r="C50" s="19"/>
      <c r="D50" s="19"/>
      <c r="E50" s="19"/>
      <c r="F50" s="19"/>
      <c r="G50" s="20"/>
      <c r="H50" s="21"/>
      <c r="I50" s="19"/>
      <c r="J50" s="19"/>
    </row>
    <row r="51" spans="1:10" ht="13.5">
      <c r="A51" s="48" t="s">
        <v>59</v>
      </c>
      <c r="B51" s="19"/>
      <c r="C51" s="19"/>
      <c r="D51" s="20"/>
      <c r="E51" s="20"/>
      <c r="F51" s="20"/>
      <c r="G51" s="20"/>
      <c r="H51" s="20"/>
      <c r="I51" s="20"/>
      <c r="J51" s="19"/>
    </row>
    <row r="52" spans="1:10" ht="13.5">
      <c r="A52" s="48" t="s">
        <v>71</v>
      </c>
      <c r="B52" s="19">
        <v>0</v>
      </c>
      <c r="C52" s="19">
        <v>0</v>
      </c>
      <c r="D52" s="19">
        <v>1278</v>
      </c>
      <c r="E52" s="19">
        <v>0</v>
      </c>
      <c r="F52" s="19">
        <v>0</v>
      </c>
      <c r="G52" s="19"/>
      <c r="H52" s="19">
        <v>0</v>
      </c>
      <c r="I52" s="19">
        <v>0</v>
      </c>
      <c r="J52" s="19">
        <f>SUM(B52:I52)</f>
        <v>1278</v>
      </c>
    </row>
    <row r="53" spans="1:10" ht="13.5">
      <c r="A53" s="48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3.5">
      <c r="A54" s="48" t="s">
        <v>108</v>
      </c>
      <c r="B54" s="8">
        <v>28527</v>
      </c>
      <c r="C54" s="8">
        <v>827283</v>
      </c>
      <c r="D54" s="8">
        <v>0</v>
      </c>
      <c r="E54" s="8">
        <v>0</v>
      </c>
      <c r="F54" s="8">
        <v>0</v>
      </c>
      <c r="G54" s="8"/>
      <c r="H54" s="8">
        <v>0</v>
      </c>
      <c r="I54" s="8">
        <v>0</v>
      </c>
      <c r="J54" s="8">
        <f>SUM(B54:I54)</f>
        <v>855810</v>
      </c>
    </row>
    <row r="55" spans="1:10" ht="13.5">
      <c r="A55" s="4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4.25" thickBot="1">
      <c r="A56" s="48" t="s">
        <v>131</v>
      </c>
      <c r="B56" s="22">
        <f>SUM(B44:B54)</f>
        <v>112141</v>
      </c>
      <c r="C56" s="22">
        <f>SUM(C44:C54)</f>
        <v>1314412</v>
      </c>
      <c r="D56" s="22">
        <f>SUM(D44:D54)</f>
        <v>-52030</v>
      </c>
      <c r="E56" s="22">
        <f>SUM(E44:E54)</f>
        <v>28120</v>
      </c>
      <c r="F56" s="22">
        <f>SUM(F44:F54)</f>
        <v>311101</v>
      </c>
      <c r="G56" s="22"/>
      <c r="H56" s="22">
        <f>SUM(H44:H54)</f>
        <v>375036</v>
      </c>
      <c r="I56" s="22">
        <f>SUM(I44:I54)</f>
        <v>919988</v>
      </c>
      <c r="J56" s="22">
        <f>SUM(J44:J54)</f>
        <v>3008768</v>
      </c>
    </row>
    <row r="57" ht="14.25" thickTop="1">
      <c r="A57" s="48"/>
    </row>
    <row r="58" spans="1:10" ht="13.5">
      <c r="A58" s="48"/>
      <c r="J58" s="6"/>
    </row>
    <row r="59" ht="13.5">
      <c r="A59" s="48" t="s">
        <v>120</v>
      </c>
    </row>
    <row r="60" ht="13.5">
      <c r="A60" s="48" t="s">
        <v>98</v>
      </c>
    </row>
    <row r="61" ht="13.5">
      <c r="A61" s="4" t="s">
        <v>99</v>
      </c>
    </row>
    <row r="74" ht="13.5">
      <c r="A74" s="4" t="s">
        <v>117</v>
      </c>
    </row>
    <row r="75" ht="13.5">
      <c r="A75" s="4" t="s">
        <v>116</v>
      </c>
    </row>
  </sheetData>
  <mergeCells count="2">
    <mergeCell ref="C5:F5"/>
    <mergeCell ref="H5:I5"/>
  </mergeCells>
  <printOptions/>
  <pageMargins left="0.75" right="0.25" top="1" bottom="0.5" header="0.5" footer="0.25"/>
  <pageSetup fitToHeight="1" fitToWidth="1" horizontalDpi="600" verticalDpi="600" orientation="portrait" paperSize="9" scale="72" r:id="rId1"/>
  <headerFooter alignWithMargins="0">
    <oddHeader>&amp;L&amp;"Courier New,Regular"&amp;12  &amp;UMalaysia Mining Corporation Berhad (30245-H)                                   Page 3 of 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workbookViewId="0" topLeftCell="A29">
      <selection activeCell="C42" sqref="C42"/>
    </sheetView>
  </sheetViews>
  <sheetFormatPr defaultColWidth="9.140625" defaultRowHeight="12.75"/>
  <cols>
    <col min="1" max="1" width="4.00390625" style="14" customWidth="1"/>
    <col min="2" max="2" width="2.57421875" style="14" customWidth="1"/>
    <col min="3" max="3" width="68.57421875" style="14" customWidth="1"/>
    <col min="4" max="4" width="13.28125" style="86" customWidth="1"/>
    <col min="5" max="5" width="13.28125" style="17" customWidth="1"/>
    <col min="6" max="6" width="9.140625" style="14" customWidth="1"/>
    <col min="7" max="7" width="11.28125" style="14" bestFit="1" customWidth="1"/>
    <col min="8" max="16384" width="9.140625" style="14" customWidth="1"/>
  </cols>
  <sheetData>
    <row r="1" spans="1:5" s="51" customFormat="1" ht="19.5">
      <c r="A1" s="1" t="s">
        <v>150</v>
      </c>
      <c r="D1" s="84"/>
      <c r="E1" s="52"/>
    </row>
    <row r="2" spans="1:5" s="51" customFormat="1" ht="19.5">
      <c r="A2" s="1" t="s">
        <v>133</v>
      </c>
      <c r="D2" s="84"/>
      <c r="E2" s="52"/>
    </row>
    <row r="3" spans="4:5" s="51" customFormat="1" ht="13.5">
      <c r="D3" s="84"/>
      <c r="E3" s="52"/>
    </row>
    <row r="4" spans="4:5" s="51" customFormat="1" ht="13.5">
      <c r="D4" s="73" t="s">
        <v>132</v>
      </c>
      <c r="E4" s="53" t="s">
        <v>132</v>
      </c>
    </row>
    <row r="5" spans="4:5" s="51" customFormat="1" ht="13.5">
      <c r="D5" s="73" t="s">
        <v>78</v>
      </c>
      <c r="E5" s="53" t="s">
        <v>78</v>
      </c>
    </row>
    <row r="6" spans="1:8" ht="13.5">
      <c r="A6" s="51"/>
      <c r="D6" s="85" t="s">
        <v>126</v>
      </c>
      <c r="E6" s="70" t="s">
        <v>127</v>
      </c>
      <c r="G6" s="13"/>
      <c r="H6" s="13"/>
    </row>
    <row r="7" spans="1:8" ht="13.5">
      <c r="A7" s="16"/>
      <c r="B7" s="16"/>
      <c r="C7" s="16"/>
      <c r="D7" s="73" t="s">
        <v>9</v>
      </c>
      <c r="E7" s="53" t="s">
        <v>9</v>
      </c>
      <c r="G7" s="13"/>
      <c r="H7" s="13"/>
    </row>
    <row r="8" spans="1:8" ht="13.5">
      <c r="A8" s="16"/>
      <c r="B8" s="16"/>
      <c r="C8" s="16"/>
      <c r="D8" s="73" t="s">
        <v>135</v>
      </c>
      <c r="E8" s="53" t="s">
        <v>135</v>
      </c>
      <c r="G8" s="13"/>
      <c r="H8" s="13"/>
    </row>
    <row r="9" spans="1:8" ht="13.5">
      <c r="A9" s="54" t="s">
        <v>80</v>
      </c>
      <c r="B9" s="16"/>
      <c r="C9" s="16"/>
      <c r="G9" s="13"/>
      <c r="H9" s="13"/>
    </row>
    <row r="10" spans="1:5" ht="13.5">
      <c r="A10" s="14" t="s">
        <v>19</v>
      </c>
      <c r="D10" s="28">
        <v>220467</v>
      </c>
      <c r="E10" s="28">
        <v>205376</v>
      </c>
    </row>
    <row r="11" spans="1:5" ht="13.5">
      <c r="A11" s="14" t="s">
        <v>45</v>
      </c>
      <c r="D11" s="28"/>
      <c r="E11" s="28"/>
    </row>
    <row r="12" spans="2:5" ht="13.5">
      <c r="B12" s="14" t="s">
        <v>20</v>
      </c>
      <c r="D12" s="29">
        <v>166482</v>
      </c>
      <c r="E12" s="29">
        <v>35730</v>
      </c>
    </row>
    <row r="13" spans="2:5" ht="13.5">
      <c r="B13" s="14" t="s">
        <v>39</v>
      </c>
      <c r="D13" s="29">
        <v>184318</v>
      </c>
      <c r="E13" s="29">
        <v>42730</v>
      </c>
    </row>
    <row r="14" spans="2:5" ht="13.5">
      <c r="B14" s="14" t="s">
        <v>40</v>
      </c>
      <c r="D14" s="29">
        <v>-16275</v>
      </c>
      <c r="E14" s="29">
        <v>-19233</v>
      </c>
    </row>
    <row r="15" spans="2:5" ht="13.5">
      <c r="B15" s="14" t="s">
        <v>41</v>
      </c>
      <c r="D15" s="29">
        <v>-30964</v>
      </c>
      <c r="E15" s="29">
        <v>-27862</v>
      </c>
    </row>
    <row r="16" spans="2:5" ht="13.5">
      <c r="B16" s="14" t="s">
        <v>136</v>
      </c>
      <c r="D16" s="42">
        <v>-169470</v>
      </c>
      <c r="E16" s="42">
        <v>-132057</v>
      </c>
    </row>
    <row r="17" spans="4:7" ht="13.5">
      <c r="D17" s="29"/>
      <c r="E17" s="29"/>
      <c r="G17" s="74"/>
    </row>
    <row r="18" spans="1:5" ht="13.5">
      <c r="A18" s="14" t="s">
        <v>46</v>
      </c>
      <c r="D18" s="28">
        <f>SUM(D10:D16)</f>
        <v>354558</v>
      </c>
      <c r="E18" s="28">
        <f>SUM(E10:E16)</f>
        <v>104684</v>
      </c>
    </row>
    <row r="19" spans="1:5" ht="13.5">
      <c r="A19" s="14" t="s">
        <v>47</v>
      </c>
      <c r="E19" s="28"/>
    </row>
    <row r="20" spans="2:5" ht="13.5">
      <c r="B20" s="14" t="s">
        <v>21</v>
      </c>
      <c r="D20" s="28">
        <v>-148746</v>
      </c>
      <c r="E20" s="28">
        <v>334391</v>
      </c>
    </row>
    <row r="21" spans="2:5" ht="13.5">
      <c r="B21" s="14" t="s">
        <v>159</v>
      </c>
      <c r="D21" s="29">
        <v>-17665</v>
      </c>
      <c r="E21" s="29">
        <v>-49753</v>
      </c>
    </row>
    <row r="22" spans="2:5" ht="13.5">
      <c r="B22" s="14" t="s">
        <v>158</v>
      </c>
      <c r="D22" s="42">
        <v>-230</v>
      </c>
      <c r="E22" s="42">
        <v>-674</v>
      </c>
    </row>
    <row r="23" spans="4:5" ht="13.5">
      <c r="D23" s="29"/>
      <c r="E23" s="29"/>
    </row>
    <row r="24" spans="1:5" ht="13.5">
      <c r="A24" s="14" t="s">
        <v>91</v>
      </c>
      <c r="D24" s="28">
        <f>SUM(D18:D22)</f>
        <v>187917</v>
      </c>
      <c r="E24" s="28">
        <f>SUM(E18:E22)</f>
        <v>388648</v>
      </c>
    </row>
    <row r="25" spans="1:5" ht="13.5">
      <c r="A25" s="14" t="s">
        <v>160</v>
      </c>
      <c r="D25" s="28">
        <v>-70</v>
      </c>
      <c r="E25" s="28">
        <v>-1322</v>
      </c>
    </row>
    <row r="26" spans="1:5" ht="13.5">
      <c r="A26" s="14" t="s">
        <v>22</v>
      </c>
      <c r="D26" s="42">
        <v>-16063</v>
      </c>
      <c r="E26" s="30">
        <v>-14625</v>
      </c>
    </row>
    <row r="27" spans="4:5" ht="13.5">
      <c r="D27" s="28"/>
      <c r="E27" s="28"/>
    </row>
    <row r="28" spans="1:5" ht="13.5">
      <c r="A28" s="51" t="s">
        <v>81</v>
      </c>
      <c r="D28" s="87">
        <f>SUM(D24:D26)</f>
        <v>171784</v>
      </c>
      <c r="E28" s="87">
        <f>SUM(E24:E26)</f>
        <v>372701</v>
      </c>
    </row>
    <row r="29" spans="4:5" ht="13.5">
      <c r="D29" s="28"/>
      <c r="E29" s="32"/>
    </row>
    <row r="30" spans="1:5" ht="13.5">
      <c r="A30" s="51" t="s">
        <v>82</v>
      </c>
      <c r="D30" s="28"/>
      <c r="E30" s="32"/>
    </row>
    <row r="31" spans="1:5" ht="13.5">
      <c r="A31" s="14" t="s">
        <v>44</v>
      </c>
      <c r="D31" s="28">
        <v>-296596</v>
      </c>
      <c r="E31" s="28">
        <v>-133417</v>
      </c>
    </row>
    <row r="32" spans="1:5" ht="13.5">
      <c r="A32" s="14" t="s">
        <v>114</v>
      </c>
      <c r="D32" s="28">
        <v>-379098</v>
      </c>
      <c r="E32" s="28">
        <v>-22860</v>
      </c>
    </row>
    <row r="33" spans="1:5" ht="13.5">
      <c r="A33" s="14" t="s">
        <v>118</v>
      </c>
      <c r="D33" s="28">
        <v>-712</v>
      </c>
      <c r="E33" s="28">
        <v>-4552</v>
      </c>
    </row>
    <row r="34" spans="1:5" ht="13.5">
      <c r="A34" s="14" t="s">
        <v>141</v>
      </c>
      <c r="D34" s="28">
        <v>0</v>
      </c>
      <c r="E34" s="28">
        <v>96</v>
      </c>
    </row>
    <row r="35" spans="1:5" ht="13.5">
      <c r="A35" s="14" t="s">
        <v>43</v>
      </c>
      <c r="D35" s="28">
        <v>2485</v>
      </c>
      <c r="E35" s="28">
        <v>595</v>
      </c>
    </row>
    <row r="36" spans="1:5" ht="13.5">
      <c r="A36" s="14" t="s">
        <v>142</v>
      </c>
      <c r="D36" s="28">
        <v>0</v>
      </c>
      <c r="E36" s="28">
        <v>25837</v>
      </c>
    </row>
    <row r="37" spans="1:5" ht="13.5">
      <c r="A37" s="14" t="s">
        <v>147</v>
      </c>
      <c r="D37" s="28">
        <v>-80991</v>
      </c>
      <c r="E37" s="28">
        <v>0</v>
      </c>
    </row>
    <row r="38" spans="1:5" ht="13.5">
      <c r="A38" s="14" t="s">
        <v>144</v>
      </c>
      <c r="D38" s="28">
        <v>388</v>
      </c>
      <c r="E38" s="28">
        <v>0</v>
      </c>
    </row>
    <row r="39" spans="1:5" ht="13.5">
      <c r="A39" s="14" t="s">
        <v>109</v>
      </c>
      <c r="D39" s="28">
        <v>-16975</v>
      </c>
      <c r="E39" s="28">
        <v>-567342</v>
      </c>
    </row>
    <row r="40" spans="1:5" ht="13.5">
      <c r="A40" s="14" t="s">
        <v>24</v>
      </c>
      <c r="D40" s="28">
        <v>16275</v>
      </c>
      <c r="E40" s="28">
        <v>19233</v>
      </c>
    </row>
    <row r="41" spans="1:5" ht="13.5">
      <c r="A41" s="14" t="s">
        <v>42</v>
      </c>
      <c r="D41" s="29">
        <v>67146</v>
      </c>
      <c r="E41" s="29">
        <v>64699</v>
      </c>
    </row>
    <row r="42" spans="1:5" ht="13.5">
      <c r="A42" s="14" t="s">
        <v>161</v>
      </c>
      <c r="D42" s="42">
        <v>-22</v>
      </c>
      <c r="E42" s="42">
        <v>-726</v>
      </c>
    </row>
    <row r="43" spans="4:5" ht="13.5">
      <c r="D43" s="29"/>
      <c r="E43" s="29"/>
    </row>
    <row r="44" spans="1:5" ht="13.5">
      <c r="A44" s="51" t="s">
        <v>92</v>
      </c>
      <c r="D44" s="87">
        <f>SUM(D31:D42)</f>
        <v>-688100</v>
      </c>
      <c r="E44" s="87">
        <f>SUM(E31:E42)</f>
        <v>-618437</v>
      </c>
    </row>
    <row r="45" spans="1:5" ht="13.5">
      <c r="A45" s="51"/>
      <c r="B45" s="51"/>
      <c r="D45" s="28"/>
      <c r="E45" s="32"/>
    </row>
    <row r="46" spans="1:5" ht="13.5">
      <c r="A46" s="51" t="s">
        <v>84</v>
      </c>
      <c r="D46" s="28"/>
      <c r="E46" s="32"/>
    </row>
    <row r="47" spans="1:5" ht="13.5">
      <c r="A47" s="14" t="s">
        <v>85</v>
      </c>
      <c r="D47" s="28">
        <v>494314</v>
      </c>
      <c r="E47" s="32">
        <v>856001</v>
      </c>
    </row>
    <row r="48" spans="1:5" ht="13.5">
      <c r="A48" s="14" t="s">
        <v>23</v>
      </c>
      <c r="D48" s="28">
        <v>-160294</v>
      </c>
      <c r="E48" s="32">
        <v>-42730</v>
      </c>
    </row>
    <row r="49" spans="1:5" ht="13.5">
      <c r="A49" s="14" t="s">
        <v>86</v>
      </c>
      <c r="D49" s="28">
        <v>-20000</v>
      </c>
      <c r="E49" s="32">
        <v>-63282</v>
      </c>
    </row>
    <row r="50" spans="1:5" ht="13.5">
      <c r="A50" s="14" t="s">
        <v>115</v>
      </c>
      <c r="D50" s="28">
        <v>-35557</v>
      </c>
      <c r="E50" s="32">
        <v>-18060</v>
      </c>
    </row>
    <row r="51" spans="1:5" ht="13.5">
      <c r="A51" s="14" t="s">
        <v>111</v>
      </c>
      <c r="D51" s="28">
        <v>-11262</v>
      </c>
      <c r="E51" s="32">
        <v>-10233</v>
      </c>
    </row>
    <row r="52" spans="1:5" ht="13.5">
      <c r="A52" s="14" t="s">
        <v>87</v>
      </c>
      <c r="D52" s="28">
        <v>-2343</v>
      </c>
      <c r="E52" s="32">
        <v>0</v>
      </c>
    </row>
    <row r="53" spans="1:5" ht="13.5">
      <c r="A53" s="14" t="s">
        <v>83</v>
      </c>
      <c r="D53" s="29">
        <v>1812</v>
      </c>
      <c r="E53" s="29">
        <v>-919</v>
      </c>
    </row>
    <row r="54" spans="1:5" ht="13.5">
      <c r="A54" s="14" t="s">
        <v>143</v>
      </c>
      <c r="D54" s="42">
        <v>0</v>
      </c>
      <c r="E54" s="30">
        <v>-338582</v>
      </c>
    </row>
    <row r="55" spans="4:5" ht="13.5">
      <c r="D55" s="28"/>
      <c r="E55" s="32"/>
    </row>
    <row r="56" spans="1:5" ht="13.5">
      <c r="A56" s="51" t="s">
        <v>93</v>
      </c>
      <c r="D56" s="87">
        <v>266670</v>
      </c>
      <c r="E56" s="68">
        <v>382195</v>
      </c>
    </row>
    <row r="57" spans="1:5" ht="13.5">
      <c r="A57" s="51"/>
      <c r="B57" s="51"/>
      <c r="D57" s="28"/>
      <c r="E57" s="28"/>
    </row>
    <row r="58" spans="1:5" ht="13.5">
      <c r="A58" s="14" t="s">
        <v>112</v>
      </c>
      <c r="D58" s="28">
        <f>D28+D44+D56</f>
        <v>-249646</v>
      </c>
      <c r="E58" s="28">
        <f>E28+E44+E56</f>
        <v>136459</v>
      </c>
    </row>
    <row r="59" spans="1:5" ht="13.5">
      <c r="A59" s="14" t="s">
        <v>88</v>
      </c>
      <c r="D59" s="28">
        <v>-869</v>
      </c>
      <c r="E59" s="32">
        <v>1278</v>
      </c>
    </row>
    <row r="60" spans="1:5" ht="13.5">
      <c r="A60" s="14" t="s">
        <v>89</v>
      </c>
      <c r="D60" s="42">
        <v>499999</v>
      </c>
      <c r="E60" s="30">
        <v>362262</v>
      </c>
    </row>
    <row r="61" spans="4:5" ht="13.5">
      <c r="D61" s="29"/>
      <c r="E61" s="29"/>
    </row>
    <row r="62" spans="1:5" ht="14.25" thickBot="1">
      <c r="A62" s="51" t="s">
        <v>90</v>
      </c>
      <c r="D62" s="88">
        <f>SUM(D58:D60)</f>
        <v>249484</v>
      </c>
      <c r="E62" s="88">
        <f>SUM(E58:E60)</f>
        <v>499999</v>
      </c>
    </row>
    <row r="63" spans="1:5" ht="14.25" thickTop="1">
      <c r="A63" s="54"/>
      <c r="B63" s="54"/>
      <c r="C63" s="54"/>
      <c r="D63" s="28"/>
      <c r="E63" s="32"/>
    </row>
    <row r="64" spans="1:5" ht="13.5">
      <c r="A64" s="54" t="s">
        <v>48</v>
      </c>
      <c r="B64" s="54"/>
      <c r="C64" s="54"/>
      <c r="D64" s="28"/>
      <c r="E64" s="32"/>
    </row>
    <row r="65" spans="1:5" ht="13.5">
      <c r="A65" s="54"/>
      <c r="B65" s="16" t="s">
        <v>49</v>
      </c>
      <c r="C65" s="54"/>
      <c r="D65" s="28">
        <v>251530</v>
      </c>
      <c r="E65" s="32">
        <v>501764</v>
      </c>
    </row>
    <row r="66" spans="1:5" ht="13.5">
      <c r="A66" s="54"/>
      <c r="B66" s="16" t="s">
        <v>162</v>
      </c>
      <c r="C66" s="54"/>
      <c r="D66" s="29">
        <v>-252</v>
      </c>
      <c r="E66" s="29">
        <v>-1400</v>
      </c>
    </row>
    <row r="67" spans="1:5" ht="12.75" customHeight="1">
      <c r="A67" s="54"/>
      <c r="B67" s="16" t="s">
        <v>50</v>
      </c>
      <c r="C67" s="54"/>
      <c r="D67" s="42">
        <v>-1794</v>
      </c>
      <c r="E67" s="30">
        <v>-365</v>
      </c>
    </row>
    <row r="68" spans="1:5" ht="12.75" customHeight="1">
      <c r="A68" s="54"/>
      <c r="B68" s="16"/>
      <c r="C68" s="54"/>
      <c r="D68" s="29"/>
      <c r="E68" s="31"/>
    </row>
    <row r="69" spans="1:7" ht="14.25" thickBot="1">
      <c r="A69" s="54"/>
      <c r="B69" s="16"/>
      <c r="C69" s="54"/>
      <c r="D69" s="88">
        <f>SUM(D65:D67)</f>
        <v>249484</v>
      </c>
      <c r="E69" s="88">
        <f>SUM(E65:E67)</f>
        <v>499999</v>
      </c>
      <c r="F69" s="74"/>
      <c r="G69" s="74"/>
    </row>
    <row r="70" spans="1:5" ht="14.25" thickTop="1">
      <c r="A70" s="54"/>
      <c r="B70" s="16"/>
      <c r="C70" s="54"/>
      <c r="D70" s="89"/>
      <c r="E70" s="69"/>
    </row>
    <row r="71" ht="13.5">
      <c r="A71" s="14" t="s">
        <v>140</v>
      </c>
    </row>
    <row r="72" ht="13.5">
      <c r="A72" s="14" t="s">
        <v>138</v>
      </c>
    </row>
  </sheetData>
  <printOptions/>
  <pageMargins left="0.75" right="0.5" top="1" bottom="0.5" header="0.5" footer="0.25"/>
  <pageSetup fitToHeight="1" fitToWidth="1" horizontalDpi="600" verticalDpi="600" orientation="portrait" paperSize="9" scale="76" r:id="rId1"/>
  <headerFooter alignWithMargins="0">
    <oddHeader>&amp;L&amp;"Courier New,Regular"&amp;12&amp;UMalaysia Mining Corporation Berhad (30245-H)                Page 4 of 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Norhashidah</cp:lastModifiedBy>
  <cp:lastPrinted>2004-03-29T09:13:29Z</cp:lastPrinted>
  <dcterms:created xsi:type="dcterms:W3CDTF">2001-05-23T03:51:52Z</dcterms:created>
  <dcterms:modified xsi:type="dcterms:W3CDTF">2004-03-29T09:54:05Z</dcterms:modified>
  <cp:category/>
  <cp:version/>
  <cp:contentType/>
  <cp:contentStatus/>
</cp:coreProperties>
</file>